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435" windowWidth="10815" windowHeight="9105" firstSheet="14" activeTab="20"/>
  </bookViews>
  <sheets>
    <sheet name="Entry List Master" sheetId="1" r:id="rId1"/>
    <sheet name="Reg Sheet P4" sheetId="2" r:id="rId2"/>
    <sheet name="Reg Sheet P5" sheetId="3" r:id="rId3"/>
    <sheet name="Reg Sheet P6" sheetId="4" r:id="rId4"/>
    <sheet name="Reg Sheet P7" sheetId="5" r:id="rId5"/>
    <sheet name="Reg Sheet Yr8" sheetId="6" r:id="rId6"/>
    <sheet name="Reg Sheet Yr9" sheetId="7" r:id="rId7"/>
    <sheet name="Reg Sheet Yr10" sheetId="8" r:id="rId8"/>
    <sheet name="Reg Sheet Yr11+" sheetId="9" r:id="rId9"/>
    <sheet name="Finish Line (Time)" sheetId="10" r:id="rId10"/>
    <sheet name="Finish Line (Position)" sheetId="11" r:id="rId11"/>
    <sheet name="Race 1 Results" sheetId="12" r:id="rId12"/>
    <sheet name="Race 2 Results" sheetId="13" r:id="rId13"/>
    <sheet name="Race 3 Results" sheetId="14" r:id="rId14"/>
    <sheet name="Race 4 Results" sheetId="15" r:id="rId15"/>
    <sheet name="Race 5 Results" sheetId="16" r:id="rId16"/>
    <sheet name="Reg Sheet Template" sheetId="17" r:id="rId17"/>
    <sheet name="Entry List Alphabetical" sheetId="18" r:id="rId18"/>
    <sheet name="Age Groups" sheetId="19" r:id="rId19"/>
    <sheet name="Clubs" sheetId="20" r:id="rId20"/>
    <sheet name="Points" sheetId="21" r:id="rId21"/>
  </sheets>
  <definedNames>
    <definedName name="_xlnm._FilterDatabase" localSheetId="17" hidden="1">'Entry List Alphabetical'!$A$1:$F$1</definedName>
    <definedName name="_xlnm._FilterDatabase" localSheetId="0" hidden="1">'Entry List Master'!$A$1:$F$284</definedName>
    <definedName name="Clubs">'Clubs'!$A:$A</definedName>
    <definedName name="Excel_BuiltIn__FilterDatabase_1">'Entry List Master'!$A$1:$F$388</definedName>
    <definedName name="Excel_BuiltIn__FilterDatabase_2">'Entry List Alphabetical'!$A$1:$E$326</definedName>
    <definedName name="Groups">'Age Groups'!$A:$A</definedName>
    <definedName name="Participation1">#REF!</definedName>
    <definedName name="Participation2">#REF!</definedName>
    <definedName name="Participation3">#REF!</definedName>
    <definedName name="Participation4">#REF!</definedName>
  </definedNames>
  <calcPr fullCalcOnLoad="1"/>
</workbook>
</file>

<file path=xl/sharedStrings.xml><?xml version="1.0" encoding="utf-8"?>
<sst xmlns="http://schemas.openxmlformats.org/spreadsheetml/2006/main" count="3696" uniqueCount="347">
  <si>
    <t>Race No</t>
  </si>
  <si>
    <t>Club</t>
  </si>
  <si>
    <t>DOB</t>
  </si>
  <si>
    <t>P5 Girls</t>
  </si>
  <si>
    <t>P7 Girls</t>
  </si>
  <si>
    <t>P6 Girls</t>
  </si>
  <si>
    <t>P7 Boys</t>
  </si>
  <si>
    <t>P5 Boys</t>
  </si>
  <si>
    <t>Sarah Dougherty</t>
  </si>
  <si>
    <t>P6 Boys</t>
  </si>
  <si>
    <t>Elisha Surginor</t>
  </si>
  <si>
    <t>Eoghan Knight</t>
  </si>
  <si>
    <t>Aoife Cochrane</t>
  </si>
  <si>
    <t>Name</t>
  </si>
  <si>
    <t>Position</t>
  </si>
  <si>
    <t>Race Number</t>
  </si>
  <si>
    <t>Time</t>
  </si>
  <si>
    <t>P4 &amp; Under Girls</t>
  </si>
  <si>
    <t>P4 &amp; Under Boys</t>
  </si>
  <si>
    <t>P4 and Under Girls</t>
  </si>
  <si>
    <t>P4 and Under Boys</t>
  </si>
  <si>
    <t>Year 8 Boys</t>
  </si>
  <si>
    <t>Year 8 Girls</t>
  </si>
  <si>
    <t>Year 9 Boys</t>
  </si>
  <si>
    <t>Year 9 Girls</t>
  </si>
  <si>
    <t>Participation</t>
  </si>
  <si>
    <t>Total</t>
  </si>
  <si>
    <t>Bonus</t>
  </si>
  <si>
    <t>Gender</t>
  </si>
  <si>
    <t>Amy McCrickard</t>
  </si>
  <si>
    <t>Newcastle AC</t>
  </si>
  <si>
    <t>Female</t>
  </si>
  <si>
    <t>Caitlin Valentine</t>
  </si>
  <si>
    <t>Rose Carson</t>
  </si>
  <si>
    <t>East Down AC</t>
  </si>
  <si>
    <t>Burren AC</t>
  </si>
  <si>
    <t>Male</t>
  </si>
  <si>
    <t>Hannah Carson</t>
  </si>
  <si>
    <t>Conor Campbell</t>
  </si>
  <si>
    <t>Conrad Rice</t>
  </si>
  <si>
    <t>Eve Kenneally</t>
  </si>
  <si>
    <t>Natasha Savage</t>
  </si>
  <si>
    <t>Eabha Campbell</t>
  </si>
  <si>
    <t>Lucy Kenneally</t>
  </si>
  <si>
    <t>Lucy Grainger</t>
  </si>
  <si>
    <t>Yr8 Girls</t>
  </si>
  <si>
    <t>Yr8 Boys</t>
  </si>
  <si>
    <t>Yr9 Girls</t>
  </si>
  <si>
    <t>Yr9 Boys</t>
  </si>
  <si>
    <t>Yr10 Girls</t>
  </si>
  <si>
    <t>Yr10 Boys</t>
  </si>
  <si>
    <t>Participants</t>
  </si>
  <si>
    <t>BOYS</t>
  </si>
  <si>
    <t>GIRLS</t>
  </si>
  <si>
    <t>Peter Grant</t>
  </si>
  <si>
    <t>Year 11+ Boys</t>
  </si>
  <si>
    <t>Year 10 Boys</t>
  </si>
  <si>
    <t>Year 10 Girls</t>
  </si>
  <si>
    <t>Year 11+ Girls</t>
  </si>
  <si>
    <t>Grace Surginor</t>
  </si>
  <si>
    <t>Christopher McMullan</t>
  </si>
  <si>
    <t>TOTALS R2</t>
  </si>
  <si>
    <t>TOTALS R1</t>
  </si>
  <si>
    <t>PS BOYS</t>
  </si>
  <si>
    <t>PS GIRLS</t>
  </si>
  <si>
    <t>PP BOYS</t>
  </si>
  <si>
    <t>PP GIRLS</t>
  </si>
  <si>
    <t>Áine Rice</t>
  </si>
  <si>
    <t>TOTALS R3</t>
  </si>
  <si>
    <t>TOTALS R5</t>
  </si>
  <si>
    <t>Adam Hughes</t>
  </si>
  <si>
    <t>Age Group</t>
  </si>
  <si>
    <t>Lewis McMullan</t>
  </si>
  <si>
    <t>Kerri Valentine</t>
  </si>
  <si>
    <t>Chloe Brannigan</t>
  </si>
  <si>
    <t>Leo Tweedy</t>
  </si>
  <si>
    <t>Cathal Kinsella</t>
  </si>
  <si>
    <t>Zara Austin</t>
  </si>
  <si>
    <t>Lucy Toner-Hale</t>
  </si>
  <si>
    <t>Laura Hanna</t>
  </si>
  <si>
    <t>Yr11 Boys</t>
  </si>
  <si>
    <t>Yr12 Girls</t>
  </si>
  <si>
    <t>Yr11 Girls</t>
  </si>
  <si>
    <t>Yr12 Boys</t>
  </si>
  <si>
    <r>
      <t xml:space="preserve">Age Group :   </t>
    </r>
    <r>
      <rPr>
        <b/>
        <u val="single"/>
        <sz val="18"/>
        <rFont val="Calibri"/>
        <family val="2"/>
      </rPr>
      <t>P5 Girls</t>
    </r>
  </si>
  <si>
    <r>
      <t xml:space="preserve">Age Group : </t>
    </r>
    <r>
      <rPr>
        <b/>
        <u val="single"/>
        <sz val="18"/>
        <rFont val="Calibri"/>
        <family val="2"/>
      </rPr>
      <t>P5 Boys</t>
    </r>
  </si>
  <si>
    <r>
      <t xml:space="preserve">Age Group : </t>
    </r>
    <r>
      <rPr>
        <b/>
        <u val="single"/>
        <sz val="18"/>
        <rFont val="Calibri"/>
        <family val="2"/>
      </rPr>
      <t>P6 Boys</t>
    </r>
  </si>
  <si>
    <r>
      <t xml:space="preserve">Age Group :   </t>
    </r>
    <r>
      <rPr>
        <b/>
        <u val="single"/>
        <sz val="18"/>
        <rFont val="Calibri"/>
        <family val="2"/>
      </rPr>
      <t>P6 Girls</t>
    </r>
  </si>
  <si>
    <r>
      <t>Age Group :   ________</t>
    </r>
    <r>
      <rPr>
        <b/>
        <u val="single"/>
        <sz val="18"/>
        <rFont val="Calibri"/>
        <family val="2"/>
      </rPr>
      <t xml:space="preserve"> Girls</t>
    </r>
  </si>
  <si>
    <r>
      <t>Age Group :   ________</t>
    </r>
    <r>
      <rPr>
        <b/>
        <u val="single"/>
        <sz val="18"/>
        <rFont val="Calibri"/>
        <family val="2"/>
      </rPr>
      <t xml:space="preserve"> Boys</t>
    </r>
  </si>
  <si>
    <r>
      <t xml:space="preserve">Age Group :   </t>
    </r>
    <r>
      <rPr>
        <b/>
        <u val="single"/>
        <sz val="18"/>
        <rFont val="Calibri"/>
        <family val="2"/>
      </rPr>
      <t>Year 8 Girls</t>
    </r>
  </si>
  <si>
    <r>
      <t xml:space="preserve">Age Group :   </t>
    </r>
    <r>
      <rPr>
        <b/>
        <u val="single"/>
        <sz val="18"/>
        <rFont val="Calibri"/>
        <family val="2"/>
      </rPr>
      <t>Year 8 Boys</t>
    </r>
  </si>
  <si>
    <r>
      <t xml:space="preserve">Age Group : </t>
    </r>
    <r>
      <rPr>
        <b/>
        <u val="single"/>
        <sz val="18"/>
        <rFont val="Calibri"/>
        <family val="2"/>
      </rPr>
      <t>P7 Boys</t>
    </r>
  </si>
  <si>
    <r>
      <t xml:space="preserve">Age Group :   </t>
    </r>
    <r>
      <rPr>
        <b/>
        <u val="single"/>
        <sz val="18"/>
        <rFont val="Calibri"/>
        <family val="2"/>
      </rPr>
      <t>P7 Girls</t>
    </r>
  </si>
  <si>
    <r>
      <t xml:space="preserve">Age Group :   </t>
    </r>
    <r>
      <rPr>
        <b/>
        <u val="single"/>
        <sz val="18"/>
        <rFont val="Calibri"/>
        <family val="2"/>
      </rPr>
      <t>Year 9 Girls</t>
    </r>
  </si>
  <si>
    <r>
      <t xml:space="preserve">Age Group :   </t>
    </r>
    <r>
      <rPr>
        <b/>
        <u val="single"/>
        <sz val="18"/>
        <rFont val="Calibri"/>
        <family val="2"/>
      </rPr>
      <t>Year 9 Boys</t>
    </r>
  </si>
  <si>
    <r>
      <t xml:space="preserve">Age Group :   </t>
    </r>
    <r>
      <rPr>
        <b/>
        <u val="single"/>
        <sz val="18"/>
        <rFont val="Calibri"/>
        <family val="2"/>
      </rPr>
      <t>Year 10 Girls</t>
    </r>
  </si>
  <si>
    <r>
      <t xml:space="preserve">Age Group :   </t>
    </r>
    <r>
      <rPr>
        <b/>
        <u val="single"/>
        <sz val="18"/>
        <rFont val="Calibri"/>
        <family val="2"/>
      </rPr>
      <t>Year 10 Boys</t>
    </r>
  </si>
  <si>
    <r>
      <t xml:space="preserve">Age Group :   </t>
    </r>
    <r>
      <rPr>
        <b/>
        <u val="single"/>
        <sz val="18"/>
        <rFont val="Calibri"/>
        <family val="2"/>
      </rPr>
      <t>Year 11+ Girls</t>
    </r>
  </si>
  <si>
    <r>
      <t xml:space="preserve">Age Group :   </t>
    </r>
    <r>
      <rPr>
        <b/>
        <u val="single"/>
        <sz val="18"/>
        <rFont val="Calibri"/>
        <family val="2"/>
      </rPr>
      <t>Year 11+ Boys</t>
    </r>
  </si>
  <si>
    <t>Kerri Valentine (Yr11)</t>
  </si>
  <si>
    <t>Lucy Grainger (Yr12)</t>
  </si>
  <si>
    <t>Eoghan Knight (Yr11)</t>
  </si>
  <si>
    <t>Patrick King</t>
  </si>
  <si>
    <t>Ruairi King</t>
  </si>
  <si>
    <t>Kiara Cairns</t>
  </si>
  <si>
    <t>Helen O'Prey</t>
  </si>
  <si>
    <t>Luke Taylor</t>
  </si>
  <si>
    <t>Pierce Bardon</t>
  </si>
  <si>
    <t>Aodhan Bardon</t>
  </si>
  <si>
    <t>Tierna Bardon</t>
  </si>
  <si>
    <t>Niall McCauley</t>
  </si>
  <si>
    <t>Kate McCauley</t>
  </si>
  <si>
    <t>Aidan McCauley</t>
  </si>
  <si>
    <t>Alex Johnston</t>
  </si>
  <si>
    <t>Tamzin Johnston</t>
  </si>
  <si>
    <t>Sarah Glover</t>
  </si>
  <si>
    <t>Cliodhna Carey</t>
  </si>
  <si>
    <t>Caolan Atkinson</t>
  </si>
  <si>
    <t>Daniel Atkinson</t>
  </si>
  <si>
    <t>Fionn Carey</t>
  </si>
  <si>
    <t>Catherine Cousins</t>
  </si>
  <si>
    <t>Caolan Atkinson (Yr12)</t>
  </si>
  <si>
    <t>Colleen Burke</t>
  </si>
  <si>
    <t>Aoife Burke</t>
  </si>
  <si>
    <t>Olivia Morgan</t>
  </si>
  <si>
    <t>Grace Morgan</t>
  </si>
  <si>
    <t>Adam Morgan</t>
  </si>
  <si>
    <t>Paraic Delahunt</t>
  </si>
  <si>
    <t>Ella McCrickard</t>
  </si>
  <si>
    <t>Paraic Delahunt (Yr11)</t>
  </si>
  <si>
    <t>Caolan Hawkins</t>
  </si>
  <si>
    <t>Conor Leckey</t>
  </si>
  <si>
    <t>Aoife McCrickard</t>
  </si>
  <si>
    <t>Orla Fitzsimons</t>
  </si>
  <si>
    <t>Laura Green</t>
  </si>
  <si>
    <t>Edie Carroll</t>
  </si>
  <si>
    <t>Ella Carroll</t>
  </si>
  <si>
    <t>Lorcan Murray</t>
  </si>
  <si>
    <t>Niamh Murray</t>
  </si>
  <si>
    <t>Conor Murray</t>
  </si>
  <si>
    <t xml:space="preserve">P7 Boys </t>
  </si>
  <si>
    <t>Conor Leckey (Yr11)</t>
  </si>
  <si>
    <t xml:space="preserve">Niamh Murray </t>
  </si>
  <si>
    <t xml:space="preserve">Conor Murray </t>
  </si>
  <si>
    <t>Sean Campbell</t>
  </si>
  <si>
    <t>Eve Dunford</t>
  </si>
  <si>
    <t>Chris O'Connor</t>
  </si>
  <si>
    <t>Michael O'Connor</t>
  </si>
  <si>
    <t>Anna O'Flaherty</t>
  </si>
  <si>
    <t>Billy Campbell</t>
  </si>
  <si>
    <t xml:space="preserve">Yr10 Boys </t>
  </si>
  <si>
    <t xml:space="preserve">P5 Boys </t>
  </si>
  <si>
    <t>Jack O'Farrell</t>
  </si>
  <si>
    <t>Izzy O'Farrell</t>
  </si>
  <si>
    <t>Owen Edwards</t>
  </si>
  <si>
    <t>Alex McCartan</t>
  </si>
  <si>
    <t>Jack McCartan</t>
  </si>
  <si>
    <t>Ethan Dunn</t>
  </si>
  <si>
    <t>Kerry McDowell</t>
  </si>
  <si>
    <t>Ryan McDowell</t>
  </si>
  <si>
    <t>Owen McKibbin</t>
  </si>
  <si>
    <t>Adam McKibbin</t>
  </si>
  <si>
    <t>Benjamin McKibbin</t>
  </si>
  <si>
    <t>Lidia Ballocchi</t>
  </si>
  <si>
    <t>Finn McElroy</t>
  </si>
  <si>
    <t>Sorcha McElroy</t>
  </si>
  <si>
    <t>Ellen Boyd</t>
  </si>
  <si>
    <t>Dromore AC</t>
  </si>
  <si>
    <t>Benjamin McKibbin (Yr11)</t>
  </si>
  <si>
    <t>Laura Gardiner</t>
  </si>
  <si>
    <t>Brooke Shaw</t>
  </si>
  <si>
    <t>Laura Gardiner (Yr12)</t>
  </si>
  <si>
    <t>Molly McDonagh</t>
  </si>
  <si>
    <t>Calum McDonagh</t>
  </si>
  <si>
    <t>Rose McPolin</t>
  </si>
  <si>
    <t>Lara McCarthy</t>
  </si>
  <si>
    <t>Patrick McCarthy</t>
  </si>
  <si>
    <t>Jack Quinn</t>
  </si>
  <si>
    <t>Justin Burns</t>
  </si>
  <si>
    <t>Rory Burns</t>
  </si>
  <si>
    <t>Josh Faulkner</t>
  </si>
  <si>
    <t>Jack Quinn (Yr11)</t>
  </si>
  <si>
    <t>Yasin Brannigan</t>
  </si>
  <si>
    <t>Alea Brannigan</t>
  </si>
  <si>
    <t>Jack Ferguson</t>
  </si>
  <si>
    <t>Maeve Murdock</t>
  </si>
  <si>
    <t>Anna Gardiner</t>
  </si>
  <si>
    <t>Finn Murdock</t>
  </si>
  <si>
    <t>Conor Byrne</t>
  </si>
  <si>
    <t>Aidan Byrne</t>
  </si>
  <si>
    <t>Oliver McKibbin</t>
  </si>
  <si>
    <t>Daniel McKibbin</t>
  </si>
  <si>
    <t>Jack McKibbin</t>
  </si>
  <si>
    <t>Yr13 Boys</t>
  </si>
  <si>
    <t>Jack McKibbin (Yr13)</t>
  </si>
  <si>
    <t>Yr13 Girls</t>
  </si>
  <si>
    <t>Ronan McVeigh</t>
  </si>
  <si>
    <t>Marie Claire McVeigh</t>
  </si>
  <si>
    <t>Catherine McVeigh</t>
  </si>
  <si>
    <t>James McVeigh</t>
  </si>
  <si>
    <t>Daniel Molloy</t>
  </si>
  <si>
    <t>Laura Molloy</t>
  </si>
  <si>
    <t>Mark Molloy</t>
  </si>
  <si>
    <t>Gabriel Corrigan</t>
  </si>
  <si>
    <t>Rory Corrigan</t>
  </si>
  <si>
    <t>Eilis Doyle</t>
  </si>
  <si>
    <t>Caitriona Doyle</t>
  </si>
  <si>
    <t>Niamh Doyle</t>
  </si>
  <si>
    <t>Maeve McKinney</t>
  </si>
  <si>
    <t>Kitty McKinney</t>
  </si>
  <si>
    <t>Cara McKinney</t>
  </si>
  <si>
    <t>Louis Sheridan</t>
  </si>
  <si>
    <t>Noah Sheridan</t>
  </si>
  <si>
    <t>Beth Watterson</t>
  </si>
  <si>
    <t>Tim Prenter</t>
  </si>
  <si>
    <t>Josh Millar</t>
  </si>
  <si>
    <t>Oliver Millar</t>
  </si>
  <si>
    <t>Niamh Doyle (Yr11)</t>
  </si>
  <si>
    <t>Caitriona Doyle (Yr11)</t>
  </si>
  <si>
    <t>Eilis Doyle (Yr11)</t>
  </si>
  <si>
    <t>Daniel Molloy (Yr11)</t>
  </si>
  <si>
    <t>Amy Godfrey</t>
  </si>
  <si>
    <t>Amy Godfrey (Yr11)</t>
  </si>
  <si>
    <t>Jack Carson</t>
  </si>
  <si>
    <t>Tony Carson</t>
  </si>
  <si>
    <t>Matthew McGrattan</t>
  </si>
  <si>
    <t>Andrew McGrattan</t>
  </si>
  <si>
    <t>Ben Wilson</t>
  </si>
  <si>
    <t>Joseph McDaid</t>
  </si>
  <si>
    <t xml:space="preserve">Patrick McDaid </t>
  </si>
  <si>
    <t xml:space="preserve">Ciara McCann </t>
  </si>
  <si>
    <t>Eimear McCann</t>
  </si>
  <si>
    <t>Thomas McKeveney</t>
  </si>
  <si>
    <t>Thomas Nay</t>
  </si>
  <si>
    <t>Luke McKeveney</t>
  </si>
  <si>
    <t>Jamie O'Flaherty</t>
  </si>
  <si>
    <t xml:space="preserve">Anna Lynn </t>
  </si>
  <si>
    <t>Ellen O'Hare</t>
  </si>
  <si>
    <t>Páraic Delahunt</t>
  </si>
  <si>
    <t>Patrick McDaid</t>
  </si>
  <si>
    <t>Ellen O'Haee</t>
  </si>
  <si>
    <t>Anna Lynn</t>
  </si>
  <si>
    <t>Daniel Dawson</t>
  </si>
  <si>
    <t>Bethany Nixon</t>
  </si>
  <si>
    <t>Rebekah Nixon</t>
  </si>
  <si>
    <t>Caoimhe Walsh</t>
  </si>
  <si>
    <t>Dearbhaila Walsh</t>
  </si>
  <si>
    <t>Aoibhin Walsh</t>
  </si>
  <si>
    <t>Niamh Scullion</t>
  </si>
  <si>
    <t>Ross Cockcroft</t>
  </si>
  <si>
    <t>Daniel Dawson (Yr12)</t>
  </si>
  <si>
    <t>Rebekah Nixon (Yr11)</t>
  </si>
  <si>
    <t xml:space="preserve">Eve Toner-Hale  </t>
  </si>
  <si>
    <t xml:space="preserve">Eve Tone-Hale </t>
  </si>
  <si>
    <t>Michael Keohane</t>
  </si>
  <si>
    <t>Aoife Monaghan</t>
  </si>
  <si>
    <t>3 Ways AC</t>
  </si>
  <si>
    <t>Ryan Williamson</t>
  </si>
  <si>
    <t>Ryan Tweedy</t>
  </si>
  <si>
    <t xml:space="preserve">Aidan Mallet </t>
  </si>
  <si>
    <t>Dillon O'Reilly</t>
  </si>
  <si>
    <t>Anna Hall</t>
  </si>
  <si>
    <t>Aisling O'Callaghan</t>
  </si>
  <si>
    <t>Sinead Scullion</t>
  </si>
  <si>
    <t>Shannon Bell</t>
  </si>
  <si>
    <t>Rebecca Bell</t>
  </si>
  <si>
    <t>Jamie Williamson</t>
  </si>
  <si>
    <t>Brian Watters</t>
  </si>
  <si>
    <t>Eva Sloan</t>
  </si>
  <si>
    <t>Rhian Boal</t>
  </si>
  <si>
    <t>Clara McKay</t>
  </si>
  <si>
    <t xml:space="preserve">Ellie-Mae McGrattan </t>
  </si>
  <si>
    <t>Olivia Hall</t>
  </si>
  <si>
    <t>Ultan O'Callaghan</t>
  </si>
  <si>
    <t>Ryan Price</t>
  </si>
  <si>
    <t>Kelly O'Hare</t>
  </si>
  <si>
    <t>Jo Tinnelly</t>
  </si>
  <si>
    <t>Danny Williamson</t>
  </si>
  <si>
    <t>Tara O'Neill</t>
  </si>
  <si>
    <t>Maeve Watters</t>
  </si>
  <si>
    <t>Chloe Galloway</t>
  </si>
  <si>
    <t>Darragh Connelly</t>
  </si>
  <si>
    <t xml:space="preserve">Male </t>
  </si>
  <si>
    <t>Cathal Brennan</t>
  </si>
  <si>
    <t>Gemma Doyle</t>
  </si>
  <si>
    <t>Olivia Burke</t>
  </si>
  <si>
    <t>James McKeaveny</t>
  </si>
  <si>
    <t>Sean Watters</t>
  </si>
  <si>
    <t>Jack Turley</t>
  </si>
  <si>
    <t>Chloe Johnston</t>
  </si>
  <si>
    <t>Dionne McEvoy</t>
  </si>
  <si>
    <t>Oisin McKinley</t>
  </si>
  <si>
    <t>Malachi McAvoy</t>
  </si>
  <si>
    <t>Peter Fegan</t>
  </si>
  <si>
    <t>Cliodhna Doherty</t>
  </si>
  <si>
    <t>Sarah Doran</t>
  </si>
  <si>
    <t>Cameron Herron</t>
  </si>
  <si>
    <t>Lucy Morgan</t>
  </si>
  <si>
    <t>Cameron Herron (Yr11)</t>
  </si>
  <si>
    <t>Cliodhna Doherty (Yr11)</t>
  </si>
  <si>
    <t>Sarah Doran (Yr11)</t>
  </si>
  <si>
    <t>Race 1</t>
  </si>
  <si>
    <t>Race 2</t>
  </si>
  <si>
    <t>Race 3</t>
  </si>
  <si>
    <t>Race 4</t>
  </si>
  <si>
    <t>Race 5</t>
  </si>
  <si>
    <t>Overall Total</t>
  </si>
  <si>
    <t>PS Total</t>
  </si>
  <si>
    <t>PP Total</t>
  </si>
  <si>
    <t>Jack Dornan</t>
  </si>
  <si>
    <t>Isabella McCreesh</t>
  </si>
  <si>
    <t>Odhran Hamilton</t>
  </si>
  <si>
    <t>Oisin Coffey</t>
  </si>
  <si>
    <t>Donal Coffey</t>
  </si>
  <si>
    <t>Caitilin Coffey</t>
  </si>
  <si>
    <t>Harry Bell</t>
  </si>
  <si>
    <t>Katie Bell</t>
  </si>
  <si>
    <t>Emma Wiggens</t>
  </si>
  <si>
    <t>Louise Wiggens</t>
  </si>
  <si>
    <t>Jamie McDowell</t>
  </si>
  <si>
    <t>Mackenzie Murray</t>
  </si>
  <si>
    <t>Molly Murdock</t>
  </si>
  <si>
    <t>Daniel Burke</t>
  </si>
  <si>
    <t>Cara Doran</t>
  </si>
  <si>
    <t>Thomas McKibbin</t>
  </si>
  <si>
    <t>Ellie Murdock</t>
  </si>
  <si>
    <t>Sean Scullion</t>
  </si>
  <si>
    <t>Darragh McConvery</t>
  </si>
  <si>
    <t>DNF</t>
  </si>
  <si>
    <t>Ciara Flynn</t>
  </si>
  <si>
    <t>Elisha McMenamin</t>
  </si>
  <si>
    <t>Charlie McKibbin</t>
  </si>
  <si>
    <r>
      <t xml:space="preserve">Age Group :   </t>
    </r>
    <r>
      <rPr>
        <b/>
        <u val="single"/>
        <sz val="14"/>
        <rFont val="Calibri"/>
        <family val="2"/>
      </rPr>
      <t>P4 and Under Girls</t>
    </r>
  </si>
  <si>
    <r>
      <t xml:space="preserve">Age Group : </t>
    </r>
    <r>
      <rPr>
        <b/>
        <u val="single"/>
        <sz val="14"/>
        <rFont val="Calibri"/>
        <family val="2"/>
      </rPr>
      <t>P4 and Under Boys</t>
    </r>
  </si>
  <si>
    <t>CJ McCaul</t>
  </si>
  <si>
    <t>Eva Murdock</t>
  </si>
  <si>
    <t>Rhíanna King</t>
  </si>
  <si>
    <t>Jack Matthews</t>
  </si>
  <si>
    <t>Philip Doran</t>
  </si>
  <si>
    <t>Oran Cunningham</t>
  </si>
  <si>
    <t>Olivia Mooney</t>
  </si>
  <si>
    <t>Grace Prenter</t>
  </si>
  <si>
    <t>Lewis McCrickard</t>
  </si>
  <si>
    <t>Cormac McGovern</t>
  </si>
  <si>
    <t>Ardhan McAvoy</t>
  </si>
  <si>
    <t>Race 1,2, 3 and 4 Totals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</si>
</sst>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u val="single"/>
      <sz val="18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i/>
      <sz val="11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95" applyFont="1" applyBorder="1" applyAlignment="1">
      <alignment horizontal="left"/>
      <protection/>
    </xf>
    <xf numFmtId="0" fontId="23" fillId="0" borderId="0" xfId="95" applyFont="1" applyBorder="1" applyAlignment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7" fillId="0" borderId="11" xfId="105" applyFont="1" applyBorder="1">
      <alignment/>
      <protection/>
    </xf>
    <xf numFmtId="0" fontId="27" fillId="0" borderId="11" xfId="0" applyFont="1" applyBorder="1" applyAlignment="1">
      <alignment/>
    </xf>
    <xf numFmtId="1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1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7" fillId="0" borderId="11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/>
      <protection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95" applyFont="1" applyFill="1" applyBorder="1" applyAlignment="1">
      <alignment horizontal="left"/>
      <protection/>
    </xf>
    <xf numFmtId="0" fontId="1" fillId="0" borderId="11" xfId="95" applyFont="1" applyFill="1" applyBorder="1" applyAlignment="1">
      <alignment/>
      <protection/>
    </xf>
    <xf numFmtId="0" fontId="1" fillId="0" borderId="11" xfId="95" applyFont="1" applyBorder="1" applyAlignment="1">
      <alignment horizontal="left"/>
      <protection/>
    </xf>
    <xf numFmtId="0" fontId="1" fillId="0" borderId="11" xfId="95" applyFont="1" applyBorder="1" applyAlignment="1">
      <alignment/>
      <protection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1" fillId="0" borderId="0" xfId="98" applyFont="1" applyBorder="1" applyAlignment="1">
      <alignment horizontal="center"/>
      <protection/>
    </xf>
    <xf numFmtId="0" fontId="23" fillId="0" borderId="0" xfId="98" applyFont="1" applyBorder="1" applyAlignment="1">
      <alignment horizontal="left"/>
      <protection/>
    </xf>
    <xf numFmtId="0" fontId="21" fillId="0" borderId="0" xfId="114" applyFont="1" applyBorder="1" applyAlignment="1">
      <alignment horizontal="center"/>
      <protection/>
    </xf>
    <xf numFmtId="0" fontId="23" fillId="0" borderId="0" xfId="114" applyFont="1" applyBorder="1" applyAlignment="1">
      <alignment horizontal="left"/>
      <protection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114" applyFont="1" applyFill="1" applyBorder="1" applyAlignment="1">
      <alignment horizontal="center"/>
      <protection/>
    </xf>
    <xf numFmtId="0" fontId="23" fillId="0" borderId="0" xfId="114" applyFont="1" applyFill="1" applyBorder="1" applyAlignment="1">
      <alignment horizontal="left"/>
      <protection/>
    </xf>
    <xf numFmtId="0" fontId="26" fillId="0" borderId="0" xfId="114" applyFont="1" applyFill="1" applyBorder="1" applyAlignment="1">
      <alignment horizontal="left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7" fillId="0" borderId="0" xfId="0" applyFont="1" applyAlignment="1">
      <alignment horizontal="right"/>
    </xf>
    <xf numFmtId="20" fontId="2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31" fillId="0" borderId="0" xfId="114" applyFont="1" applyFill="1" applyBorder="1" applyAlignment="1">
      <alignment horizontal="left"/>
      <protection/>
    </xf>
    <xf numFmtId="0" fontId="30" fillId="0" borderId="0" xfId="0" applyFont="1" applyAlignment="1">
      <alignment horizontal="left"/>
    </xf>
    <xf numFmtId="0" fontId="24" fillId="0" borderId="0" xfId="105" applyFont="1" applyBorder="1">
      <alignment/>
      <protection/>
    </xf>
    <xf numFmtId="0" fontId="22" fillId="0" borderId="0" xfId="114" applyFont="1" applyBorder="1" applyAlignment="1">
      <alignment horizontal="center"/>
      <protection/>
    </xf>
    <xf numFmtId="0" fontId="24" fillId="0" borderId="0" xfId="107" applyFont="1" applyBorder="1">
      <alignment/>
      <protection/>
    </xf>
    <xf numFmtId="0" fontId="22" fillId="0" borderId="0" xfId="114" applyFont="1" applyFill="1" applyBorder="1" applyAlignment="1">
      <alignment horizontal="center"/>
      <protection/>
    </xf>
    <xf numFmtId="0" fontId="24" fillId="0" borderId="0" xfId="108" applyFont="1" applyBorder="1">
      <alignment/>
      <protection/>
    </xf>
    <xf numFmtId="0" fontId="24" fillId="0" borderId="0" xfId="109" applyFont="1" applyBorder="1" applyAlignment="1">
      <alignment/>
      <protection/>
    </xf>
    <xf numFmtId="0" fontId="24" fillId="0" borderId="0" xfId="109" applyFont="1" applyBorder="1">
      <alignment/>
      <protection/>
    </xf>
    <xf numFmtId="0" fontId="24" fillId="0" borderId="0" xfId="112" applyFont="1" applyBorder="1">
      <alignment/>
      <protection/>
    </xf>
    <xf numFmtId="0" fontId="27" fillId="0" borderId="11" xfId="114" applyFont="1" applyBorder="1">
      <alignment/>
      <protection/>
    </xf>
    <xf numFmtId="14" fontId="27" fillId="0" borderId="11" xfId="114" applyNumberFormat="1" applyFont="1" applyBorder="1">
      <alignment/>
      <protection/>
    </xf>
    <xf numFmtId="0" fontId="24" fillId="0" borderId="0" xfId="111" applyFont="1">
      <alignment/>
      <protection/>
    </xf>
    <xf numFmtId="0" fontId="24" fillId="0" borderId="0" xfId="107" applyFont="1">
      <alignment/>
      <protection/>
    </xf>
    <xf numFmtId="0" fontId="24" fillId="0" borderId="0" xfId="106" applyFont="1">
      <alignment/>
      <protection/>
    </xf>
    <xf numFmtId="0" fontId="24" fillId="0" borderId="0" xfId="114" applyFont="1" applyBorder="1">
      <alignment/>
      <protection/>
    </xf>
    <xf numFmtId="0" fontId="22" fillId="0" borderId="0" xfId="108" applyFont="1" applyAlignment="1">
      <alignment horizontal="center"/>
      <protection/>
    </xf>
    <xf numFmtId="0" fontId="22" fillId="0" borderId="0" xfId="113" applyFont="1" applyAlignment="1">
      <alignment horizontal="center"/>
      <protection/>
    </xf>
    <xf numFmtId="0" fontId="24" fillId="0" borderId="0" xfId="113" applyFont="1" applyBorder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12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22" fillId="0" borderId="0" xfId="110" applyFont="1" applyAlignment="1">
      <alignment horizontal="center"/>
      <protection/>
    </xf>
    <xf numFmtId="0" fontId="24" fillId="0" borderId="0" xfId="110" applyFont="1">
      <alignment/>
      <protection/>
    </xf>
    <xf numFmtId="0" fontId="22" fillId="0" borderId="0" xfId="109" applyFont="1" applyAlignment="1">
      <alignment horizontal="center"/>
      <protection/>
    </xf>
    <xf numFmtId="0" fontId="24" fillId="0" borderId="0" xfId="109" applyFont="1">
      <alignment/>
      <protection/>
    </xf>
    <xf numFmtId="0" fontId="24" fillId="0" borderId="0" xfId="112" applyFont="1">
      <alignment/>
      <protection/>
    </xf>
    <xf numFmtId="0" fontId="22" fillId="0" borderId="0" xfId="111" applyFont="1" applyAlignment="1">
      <alignment horizontal="center"/>
      <protection/>
    </xf>
    <xf numFmtId="0" fontId="24" fillId="0" borderId="0" xfId="108" applyFont="1">
      <alignment/>
      <protection/>
    </xf>
    <xf numFmtId="14" fontId="27" fillId="0" borderId="11" xfId="105" applyNumberFormat="1" applyFont="1" applyBorder="1">
      <alignment/>
      <protection/>
    </xf>
    <xf numFmtId="0" fontId="37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4" fillId="0" borderId="0" xfId="109" applyFont="1" applyFill="1" applyBorder="1">
      <alignment/>
      <protection/>
    </xf>
    <xf numFmtId="0" fontId="24" fillId="0" borderId="0" xfId="110" applyFont="1" applyFill="1" applyBorder="1">
      <alignment/>
      <protection/>
    </xf>
    <xf numFmtId="0" fontId="24" fillId="0" borderId="0" xfId="113" applyFont="1" applyFill="1" applyBorder="1">
      <alignment/>
      <protection/>
    </xf>
    <xf numFmtId="0" fontId="24" fillId="0" borderId="0" xfId="107" applyFont="1" applyFill="1" applyBorder="1">
      <alignment/>
      <protection/>
    </xf>
    <xf numFmtId="0" fontId="24" fillId="0" borderId="0" xfId="111" applyFont="1" applyFill="1" applyBorder="1">
      <alignment/>
      <protection/>
    </xf>
    <xf numFmtId="0" fontId="24" fillId="0" borderId="0" xfId="108" applyFont="1" applyFill="1" applyBorder="1">
      <alignment/>
      <protection/>
    </xf>
    <xf numFmtId="0" fontId="16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0" fontId="22" fillId="0" borderId="0" xfId="111" applyFont="1" applyBorder="1" applyAlignment="1">
      <alignment horizontal="center"/>
      <protection/>
    </xf>
    <xf numFmtId="0" fontId="24" fillId="0" borderId="0" xfId="111" applyFont="1" applyBorder="1">
      <alignment/>
      <protection/>
    </xf>
    <xf numFmtId="0" fontId="22" fillId="0" borderId="0" xfId="109" applyFont="1" applyBorder="1" applyAlignment="1">
      <alignment horizontal="center"/>
      <protection/>
    </xf>
    <xf numFmtId="0" fontId="22" fillId="0" borderId="0" xfId="112" applyFont="1" applyBorder="1" applyAlignment="1">
      <alignment horizontal="center"/>
      <protection/>
    </xf>
    <xf numFmtId="0" fontId="22" fillId="0" borderId="0" xfId="113" applyFont="1" applyBorder="1" applyAlignment="1">
      <alignment horizontal="center"/>
      <protection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114" applyFont="1" applyBorder="1" applyAlignment="1">
      <alignment horizontal="left"/>
      <protection/>
    </xf>
    <xf numFmtId="0" fontId="23" fillId="0" borderId="0" xfId="114" applyFont="1" applyBorder="1" applyAlignment="1">
      <alignment horizontal="left" wrapText="1"/>
      <protection/>
    </xf>
    <xf numFmtId="0" fontId="24" fillId="0" borderId="0" xfId="114" applyFont="1" applyBorder="1" applyAlignment="1">
      <alignment horizontal="left" wrapText="1"/>
      <protection/>
    </xf>
    <xf numFmtId="0" fontId="1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27" fillId="0" borderId="0" xfId="94" applyFont="1">
      <alignment/>
      <protection/>
    </xf>
    <xf numFmtId="2" fontId="27" fillId="0" borderId="0" xfId="94" applyNumberFormat="1" applyFont="1">
      <alignment/>
      <protection/>
    </xf>
    <xf numFmtId="0" fontId="27" fillId="0" borderId="0" xfId="94" applyNumberFormat="1" applyFont="1" applyAlignment="1">
      <alignment horizontal="right"/>
      <protection/>
    </xf>
    <xf numFmtId="2" fontId="27" fillId="0" borderId="0" xfId="94" applyNumberFormat="1" applyFont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37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0" fillId="0" borderId="11" xfId="114" applyFont="1" applyBorder="1" applyAlignment="1">
      <alignment horizontal="right"/>
      <protection/>
    </xf>
    <xf numFmtId="0" fontId="24" fillId="0" borderId="0" xfId="110" applyFont="1" applyBorder="1">
      <alignment/>
      <protection/>
    </xf>
    <xf numFmtId="0" fontId="37" fillId="0" borderId="11" xfId="11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114" applyFont="1" applyBorder="1" applyAlignment="1">
      <alignment horizontal="center"/>
      <protection/>
    </xf>
    <xf numFmtId="0" fontId="33" fillId="0" borderId="0" xfId="114" applyFont="1" applyBorder="1" applyAlignment="1">
      <alignment horizontal="left"/>
      <protection/>
    </xf>
    <xf numFmtId="0" fontId="41" fillId="0" borderId="0" xfId="0" applyFont="1" applyBorder="1" applyAlignment="1">
      <alignment horizontal="center"/>
    </xf>
    <xf numFmtId="0" fontId="33" fillId="0" borderId="0" xfId="105" applyFont="1" applyBorder="1">
      <alignment/>
      <protection/>
    </xf>
    <xf numFmtId="0" fontId="33" fillId="0" borderId="0" xfId="0" applyFont="1" applyBorder="1" applyAlignment="1">
      <alignment/>
    </xf>
    <xf numFmtId="0" fontId="41" fillId="0" borderId="0" xfId="106" applyFont="1" applyAlignment="1">
      <alignment horizontal="center"/>
      <protection/>
    </xf>
    <xf numFmtId="0" fontId="33" fillId="0" borderId="0" xfId="106" applyFont="1">
      <alignment/>
      <protection/>
    </xf>
    <xf numFmtId="0" fontId="4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33" fillId="0" borderId="0" xfId="105" applyFont="1" applyBorder="1" applyAlignment="1">
      <alignment horizontal="left"/>
      <protection/>
    </xf>
    <xf numFmtId="0" fontId="33" fillId="0" borderId="0" xfId="0" applyFont="1" applyBorder="1" applyAlignment="1">
      <alignment horizontal="left"/>
    </xf>
    <xf numFmtId="0" fontId="33" fillId="0" borderId="0" xfId="114" applyFont="1" applyBorder="1">
      <alignment/>
      <protection/>
    </xf>
    <xf numFmtId="0" fontId="41" fillId="0" borderId="0" xfId="114" applyFont="1" applyFill="1" applyBorder="1" applyAlignment="1">
      <alignment horizontal="center"/>
      <protection/>
    </xf>
    <xf numFmtId="0" fontId="33" fillId="0" borderId="0" xfId="106" applyFont="1" applyFill="1" applyBorder="1">
      <alignment/>
      <protection/>
    </xf>
    <xf numFmtId="0" fontId="42" fillId="0" borderId="0" xfId="114" applyFont="1" applyBorder="1" applyAlignment="1">
      <alignment horizontal="center"/>
      <protection/>
    </xf>
    <xf numFmtId="0" fontId="43" fillId="0" borderId="0" xfId="114" applyFont="1" applyBorder="1" applyAlignment="1">
      <alignment horizontal="left"/>
      <protection/>
    </xf>
    <xf numFmtId="0" fontId="33" fillId="0" borderId="0" xfId="0" applyFont="1" applyBorder="1" applyAlignment="1">
      <alignment horizontal="center"/>
    </xf>
    <xf numFmtId="0" fontId="33" fillId="0" borderId="0" xfId="106" applyFont="1" applyBorder="1">
      <alignment/>
      <protection/>
    </xf>
    <xf numFmtId="0" fontId="42" fillId="0" borderId="0" xfId="114" applyFont="1" applyFill="1" applyBorder="1" applyAlignment="1">
      <alignment horizontal="center"/>
      <protection/>
    </xf>
    <xf numFmtId="0" fontId="43" fillId="0" borderId="0" xfId="0" applyFont="1" applyBorder="1" applyAlignment="1">
      <alignment horizontal="left"/>
    </xf>
    <xf numFmtId="0" fontId="43" fillId="0" borderId="0" xfId="114" applyFont="1" applyFill="1" applyBorder="1" applyAlignment="1">
      <alignment horizontal="left"/>
      <protection/>
    </xf>
    <xf numFmtId="0" fontId="33" fillId="0" borderId="0" xfId="114" applyFont="1" applyFill="1" applyBorder="1" applyAlignment="1">
      <alignment horizontal="left"/>
      <protection/>
    </xf>
    <xf numFmtId="14" fontId="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1" xfId="94"/>
    <cellStyle name="Normal 2" xfId="95"/>
    <cellStyle name="Normal 2 2" xfId="96"/>
    <cellStyle name="Normal 2_McGradySeriesResults2010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rmal_Entry List Master" xfId="105"/>
    <cellStyle name="Normal_Reg Sheet P4" xfId="106"/>
    <cellStyle name="Normal_Reg Sheet P5" xfId="107"/>
    <cellStyle name="Normal_Reg Sheet P6" xfId="108"/>
    <cellStyle name="Normal_Reg Sheet P7" xfId="109"/>
    <cellStyle name="Normal_Reg Sheet Yr10" xfId="110"/>
    <cellStyle name="Normal_Reg Sheet Yr11+" xfId="111"/>
    <cellStyle name="Normal_Reg Sheet Yr8" xfId="112"/>
    <cellStyle name="Normal_Reg Sheet Yr9" xfId="113"/>
    <cellStyle name="Normal_Sheet1" xfId="114"/>
    <cellStyle name="Note" xfId="115"/>
    <cellStyle name="Note 2" xfId="116"/>
    <cellStyle name="Output" xfId="117"/>
    <cellStyle name="Output 2" xfId="118"/>
    <cellStyle name="Percent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zoomScalePageLayoutView="0" workbookViewId="0" topLeftCell="A1">
      <selection activeCell="F257" sqref="A1:F257"/>
    </sheetView>
  </sheetViews>
  <sheetFormatPr defaultColWidth="9.140625" defaultRowHeight="12.75"/>
  <cols>
    <col min="1" max="1" width="15.7109375" style="39" customWidth="1"/>
    <col min="2" max="2" width="31.421875" style="9" customWidth="1"/>
    <col min="3" max="3" width="23.8515625" style="9" customWidth="1"/>
    <col min="4" max="4" width="22.421875" style="9" customWidth="1"/>
    <col min="5" max="5" width="22.421875" style="10" customWidth="1"/>
    <col min="6" max="6" width="11.00390625" style="3" customWidth="1"/>
    <col min="7" max="16384" width="9.140625" style="3" customWidth="1"/>
  </cols>
  <sheetData>
    <row r="1" spans="1:6" ht="21">
      <c r="A1" s="36" t="s">
        <v>0</v>
      </c>
      <c r="B1" s="37" t="s">
        <v>13</v>
      </c>
      <c r="C1" s="37" t="s">
        <v>71</v>
      </c>
      <c r="D1" s="37" t="s">
        <v>1</v>
      </c>
      <c r="E1" s="37" t="s">
        <v>28</v>
      </c>
      <c r="F1" s="36" t="s">
        <v>2</v>
      </c>
    </row>
    <row r="2" spans="1:6" ht="21">
      <c r="A2" s="38">
        <v>1</v>
      </c>
      <c r="B2" s="11" t="s">
        <v>129</v>
      </c>
      <c r="C2" s="11" t="s">
        <v>17</v>
      </c>
      <c r="D2" s="12" t="s">
        <v>30</v>
      </c>
      <c r="E2" s="11" t="s">
        <v>31</v>
      </c>
      <c r="F2" s="13">
        <v>39673</v>
      </c>
    </row>
    <row r="3" spans="1:6" ht="21">
      <c r="A3" s="38">
        <v>2</v>
      </c>
      <c r="B3" s="11" t="s">
        <v>29</v>
      </c>
      <c r="C3" s="11" t="s">
        <v>3</v>
      </c>
      <c r="D3" s="97" t="s">
        <v>30</v>
      </c>
      <c r="E3" s="97" t="s">
        <v>31</v>
      </c>
      <c r="F3" s="98">
        <v>38353</v>
      </c>
    </row>
    <row r="4" spans="1:6" ht="21">
      <c r="A4" s="38">
        <v>3</v>
      </c>
      <c r="B4" s="11" t="s">
        <v>44</v>
      </c>
      <c r="C4" s="11" t="s">
        <v>81</v>
      </c>
      <c r="D4" s="12" t="s">
        <v>30</v>
      </c>
      <c r="E4" s="12" t="s">
        <v>31</v>
      </c>
      <c r="F4" s="13">
        <v>35630</v>
      </c>
    </row>
    <row r="5" spans="1:6" ht="21">
      <c r="A5" s="38">
        <v>4</v>
      </c>
      <c r="B5" s="11" t="s">
        <v>72</v>
      </c>
      <c r="C5" s="11" t="s">
        <v>18</v>
      </c>
      <c r="D5" s="12" t="s">
        <v>34</v>
      </c>
      <c r="E5" s="12" t="s">
        <v>36</v>
      </c>
      <c r="F5" s="13">
        <v>38870</v>
      </c>
    </row>
    <row r="6" spans="1:6" ht="21">
      <c r="A6" s="38">
        <v>5</v>
      </c>
      <c r="B6" s="11" t="s">
        <v>60</v>
      </c>
      <c r="C6" s="11" t="s">
        <v>9</v>
      </c>
      <c r="D6" s="12" t="s">
        <v>34</v>
      </c>
      <c r="E6" s="12" t="s">
        <v>36</v>
      </c>
      <c r="F6" s="13">
        <v>37901</v>
      </c>
    </row>
    <row r="7" spans="1:6" ht="21">
      <c r="A7" s="38">
        <v>6</v>
      </c>
      <c r="B7" s="11" t="s">
        <v>73</v>
      </c>
      <c r="C7" s="11" t="s">
        <v>82</v>
      </c>
      <c r="D7" s="12" t="s">
        <v>30</v>
      </c>
      <c r="E7" s="12" t="s">
        <v>31</v>
      </c>
      <c r="F7" s="13">
        <v>36094</v>
      </c>
    </row>
    <row r="8" spans="1:6" ht="21">
      <c r="A8" s="38">
        <v>7</v>
      </c>
      <c r="B8" s="11" t="s">
        <v>70</v>
      </c>
      <c r="C8" s="11" t="s">
        <v>9</v>
      </c>
      <c r="D8" s="12" t="s">
        <v>30</v>
      </c>
      <c r="E8" s="12" t="s">
        <v>36</v>
      </c>
      <c r="F8" s="13">
        <v>38100</v>
      </c>
    </row>
    <row r="9" spans="1:6" ht="21">
      <c r="A9" s="38">
        <v>8</v>
      </c>
      <c r="B9" s="11" t="s">
        <v>12</v>
      </c>
      <c r="C9" s="11" t="s">
        <v>49</v>
      </c>
      <c r="D9" s="12" t="s">
        <v>34</v>
      </c>
      <c r="E9" s="12" t="s">
        <v>31</v>
      </c>
      <c r="F9" s="13">
        <v>36649</v>
      </c>
    </row>
    <row r="10" spans="1:6" ht="21">
      <c r="A10" s="38">
        <v>9</v>
      </c>
      <c r="B10" s="11" t="s">
        <v>74</v>
      </c>
      <c r="C10" s="11" t="s">
        <v>17</v>
      </c>
      <c r="D10" s="12" t="s">
        <v>30</v>
      </c>
      <c r="E10" s="12" t="s">
        <v>31</v>
      </c>
      <c r="F10" s="13">
        <v>39154</v>
      </c>
    </row>
    <row r="11" spans="1:6" ht="21">
      <c r="A11" s="38">
        <v>10</v>
      </c>
      <c r="B11" s="11" t="s">
        <v>33</v>
      </c>
      <c r="C11" s="11" t="s">
        <v>17</v>
      </c>
      <c r="D11" s="12" t="s">
        <v>30</v>
      </c>
      <c r="E11" s="12" t="s">
        <v>31</v>
      </c>
      <c r="F11" s="13">
        <v>38602</v>
      </c>
    </row>
    <row r="12" spans="1:6" ht="21">
      <c r="A12" s="38">
        <v>11</v>
      </c>
      <c r="B12" s="11" t="s">
        <v>37</v>
      </c>
      <c r="C12" s="11" t="s">
        <v>5</v>
      </c>
      <c r="D12" s="12" t="s">
        <v>30</v>
      </c>
      <c r="E12" s="12" t="s">
        <v>31</v>
      </c>
      <c r="F12" s="13">
        <v>37921</v>
      </c>
    </row>
    <row r="13" spans="1:6" ht="21">
      <c r="A13" s="38">
        <v>12</v>
      </c>
      <c r="B13" s="11" t="s">
        <v>41</v>
      </c>
      <c r="C13" s="11" t="s">
        <v>4</v>
      </c>
      <c r="D13" s="12" t="s">
        <v>34</v>
      </c>
      <c r="E13" s="12" t="s">
        <v>31</v>
      </c>
      <c r="F13" s="13">
        <v>37534</v>
      </c>
    </row>
    <row r="14" spans="1:6" ht="21">
      <c r="A14" s="38">
        <v>13</v>
      </c>
      <c r="B14" s="11" t="s">
        <v>75</v>
      </c>
      <c r="C14" s="11" t="s">
        <v>46</v>
      </c>
      <c r="D14" s="12" t="s">
        <v>30</v>
      </c>
      <c r="E14" s="12" t="s">
        <v>36</v>
      </c>
      <c r="F14" s="13">
        <v>37319</v>
      </c>
    </row>
    <row r="15" spans="1:6" ht="21">
      <c r="A15" s="38">
        <v>14</v>
      </c>
      <c r="B15" s="11" t="s">
        <v>76</v>
      </c>
      <c r="C15" s="11" t="s">
        <v>9</v>
      </c>
      <c r="D15" s="12" t="s">
        <v>34</v>
      </c>
      <c r="E15" s="12" t="s">
        <v>36</v>
      </c>
      <c r="F15" s="13">
        <v>38103</v>
      </c>
    </row>
    <row r="16" spans="1:6" ht="21">
      <c r="A16" s="38">
        <v>15</v>
      </c>
      <c r="B16" s="11" t="s">
        <v>59</v>
      </c>
      <c r="C16" s="11" t="s">
        <v>4</v>
      </c>
      <c r="D16" s="12" t="s">
        <v>34</v>
      </c>
      <c r="E16" s="12" t="s">
        <v>31</v>
      </c>
      <c r="F16" s="13">
        <v>37707</v>
      </c>
    </row>
    <row r="17" spans="1:6" ht="21">
      <c r="A17" s="38">
        <v>16</v>
      </c>
      <c r="B17" s="132"/>
      <c r="C17" s="132"/>
      <c r="D17" s="132"/>
      <c r="E17" s="133"/>
      <c r="F17" s="134"/>
    </row>
    <row r="18" spans="1:6" ht="21">
      <c r="A18" s="38">
        <v>17</v>
      </c>
      <c r="B18" s="11" t="s">
        <v>54</v>
      </c>
      <c r="C18" s="11" t="s">
        <v>18</v>
      </c>
      <c r="D18" s="12" t="s">
        <v>30</v>
      </c>
      <c r="E18" s="12" t="s">
        <v>36</v>
      </c>
      <c r="F18" s="13">
        <v>38730</v>
      </c>
    </row>
    <row r="19" spans="1:6" ht="21">
      <c r="A19" s="38">
        <v>18</v>
      </c>
      <c r="B19" s="11" t="s">
        <v>77</v>
      </c>
      <c r="C19" s="11" t="s">
        <v>4</v>
      </c>
      <c r="D19" s="12" t="s">
        <v>30</v>
      </c>
      <c r="E19" s="12" t="s">
        <v>31</v>
      </c>
      <c r="F19" s="13">
        <v>37768</v>
      </c>
    </row>
    <row r="20" spans="1:6" ht="21">
      <c r="A20" s="38">
        <v>19</v>
      </c>
      <c r="B20" s="11" t="s">
        <v>39</v>
      </c>
      <c r="C20" s="11" t="s">
        <v>9</v>
      </c>
      <c r="D20" s="12" t="s">
        <v>30</v>
      </c>
      <c r="E20" s="12" t="s">
        <v>36</v>
      </c>
      <c r="F20" s="13">
        <v>38133</v>
      </c>
    </row>
    <row r="21" spans="1:6" ht="21">
      <c r="A21" s="38">
        <v>20</v>
      </c>
      <c r="B21" s="11" t="s">
        <v>67</v>
      </c>
      <c r="C21" s="11" t="s">
        <v>45</v>
      </c>
      <c r="D21" s="12" t="s">
        <v>30</v>
      </c>
      <c r="E21" s="12" t="s">
        <v>31</v>
      </c>
      <c r="F21" s="13">
        <v>37213</v>
      </c>
    </row>
    <row r="22" spans="1:6" ht="21">
      <c r="A22" s="38">
        <v>21</v>
      </c>
      <c r="B22" s="11" t="s">
        <v>78</v>
      </c>
      <c r="C22" s="11" t="s">
        <v>17</v>
      </c>
      <c r="D22" s="12" t="s">
        <v>30</v>
      </c>
      <c r="E22" s="12" t="s">
        <v>31</v>
      </c>
      <c r="F22" s="13">
        <v>38764</v>
      </c>
    </row>
    <row r="23" spans="1:6" ht="21">
      <c r="A23" s="38">
        <v>22</v>
      </c>
      <c r="B23" s="11" t="s">
        <v>8</v>
      </c>
      <c r="C23" s="11" t="s">
        <v>47</v>
      </c>
      <c r="D23" s="12" t="s">
        <v>30</v>
      </c>
      <c r="E23" s="12" t="s">
        <v>31</v>
      </c>
      <c r="F23" s="13">
        <v>36832</v>
      </c>
    </row>
    <row r="24" spans="1:6" ht="21">
      <c r="A24" s="38">
        <v>23</v>
      </c>
      <c r="B24" s="11" t="s">
        <v>40</v>
      </c>
      <c r="C24" s="11" t="s">
        <v>4</v>
      </c>
      <c r="D24" s="12" t="s">
        <v>30</v>
      </c>
      <c r="E24" s="12" t="s">
        <v>31</v>
      </c>
      <c r="F24" s="13">
        <v>37688</v>
      </c>
    </row>
    <row r="25" spans="1:6" ht="21">
      <c r="A25" s="38">
        <v>24</v>
      </c>
      <c r="B25" s="11" t="s">
        <v>43</v>
      </c>
      <c r="C25" s="11" t="s">
        <v>47</v>
      </c>
      <c r="D25" s="12" t="s">
        <v>30</v>
      </c>
      <c r="E25" s="12" t="s">
        <v>31</v>
      </c>
      <c r="F25" s="13">
        <v>36880</v>
      </c>
    </row>
    <row r="26" spans="1:6" ht="21">
      <c r="A26" s="38">
        <v>25</v>
      </c>
      <c r="B26" s="11" t="s">
        <v>79</v>
      </c>
      <c r="C26" s="11" t="s">
        <v>17</v>
      </c>
      <c r="D26" s="12" t="s">
        <v>30</v>
      </c>
      <c r="E26" s="12" t="s">
        <v>31</v>
      </c>
      <c r="F26" s="13">
        <v>39195</v>
      </c>
    </row>
    <row r="27" spans="1:7" ht="21">
      <c r="A27" s="86">
        <v>26</v>
      </c>
      <c r="B27" s="11"/>
      <c r="C27" s="11"/>
      <c r="D27" s="12"/>
      <c r="E27" s="12"/>
      <c r="F27" s="13"/>
      <c r="G27" s="168"/>
    </row>
    <row r="28" spans="1:6" ht="21">
      <c r="A28" s="38">
        <v>27</v>
      </c>
      <c r="B28" s="11" t="s">
        <v>38</v>
      </c>
      <c r="C28" s="11" t="s">
        <v>9</v>
      </c>
      <c r="D28" s="12" t="s">
        <v>30</v>
      </c>
      <c r="E28" s="12" t="s">
        <v>36</v>
      </c>
      <c r="F28" s="13">
        <v>38131</v>
      </c>
    </row>
    <row r="29" spans="1:6" ht="21">
      <c r="A29" s="38">
        <v>28</v>
      </c>
      <c r="B29" s="11" t="s">
        <v>42</v>
      </c>
      <c r="C29" s="11" t="s">
        <v>45</v>
      </c>
      <c r="D29" s="12" t="s">
        <v>30</v>
      </c>
      <c r="E29" s="12" t="s">
        <v>31</v>
      </c>
      <c r="F29" s="13">
        <v>37309</v>
      </c>
    </row>
    <row r="30" spans="1:6" ht="21">
      <c r="A30" s="38">
        <v>29</v>
      </c>
      <c r="B30" s="11" t="s">
        <v>116</v>
      </c>
      <c r="C30" s="11" t="s">
        <v>45</v>
      </c>
      <c r="D30" s="12" t="s">
        <v>34</v>
      </c>
      <c r="E30" s="12" t="s">
        <v>31</v>
      </c>
      <c r="F30" s="13">
        <v>37077</v>
      </c>
    </row>
    <row r="31" spans="1:6" ht="21">
      <c r="A31" s="38">
        <v>30</v>
      </c>
      <c r="B31" s="11" t="s">
        <v>104</v>
      </c>
      <c r="C31" s="11" t="s">
        <v>7</v>
      </c>
      <c r="D31" s="12" t="s">
        <v>30</v>
      </c>
      <c r="E31" s="12" t="s">
        <v>36</v>
      </c>
      <c r="F31" s="13">
        <v>37926</v>
      </c>
    </row>
    <row r="32" spans="1:6" ht="21">
      <c r="A32" s="38">
        <v>31</v>
      </c>
      <c r="B32" s="11" t="s">
        <v>103</v>
      </c>
      <c r="C32" s="11" t="s">
        <v>46</v>
      </c>
      <c r="D32" s="12" t="s">
        <v>30</v>
      </c>
      <c r="E32" s="12" t="s">
        <v>36</v>
      </c>
      <c r="F32" s="13">
        <v>37316</v>
      </c>
    </row>
    <row r="33" spans="1:6" ht="21">
      <c r="A33" s="38">
        <v>32</v>
      </c>
      <c r="B33" s="11" t="s">
        <v>105</v>
      </c>
      <c r="C33" s="11" t="s">
        <v>45</v>
      </c>
      <c r="D33" s="12" t="s">
        <v>30</v>
      </c>
      <c r="E33" s="12" t="s">
        <v>31</v>
      </c>
      <c r="F33" s="13">
        <v>37155</v>
      </c>
    </row>
    <row r="34" spans="1:6" ht="21">
      <c r="A34" s="38">
        <v>33</v>
      </c>
      <c r="B34" s="11" t="s">
        <v>106</v>
      </c>
      <c r="C34" s="11" t="s">
        <v>3</v>
      </c>
      <c r="D34" s="12" t="s">
        <v>30</v>
      </c>
      <c r="E34" s="12" t="s">
        <v>31</v>
      </c>
      <c r="F34" s="13">
        <v>38216</v>
      </c>
    </row>
    <row r="35" spans="1:6" ht="21">
      <c r="A35" s="38">
        <v>34</v>
      </c>
      <c r="B35" s="11" t="s">
        <v>107</v>
      </c>
      <c r="C35" s="11" t="s">
        <v>46</v>
      </c>
      <c r="D35" s="12" t="s">
        <v>30</v>
      </c>
      <c r="E35" s="12" t="s">
        <v>36</v>
      </c>
      <c r="F35" s="13">
        <v>37354</v>
      </c>
    </row>
    <row r="36" spans="1:6" ht="21">
      <c r="A36" s="38">
        <v>35</v>
      </c>
      <c r="B36" s="11" t="s">
        <v>108</v>
      </c>
      <c r="C36" s="11" t="s">
        <v>6</v>
      </c>
      <c r="D36" s="12" t="s">
        <v>30</v>
      </c>
      <c r="E36" s="12" t="s">
        <v>36</v>
      </c>
      <c r="F36" s="13">
        <v>37627</v>
      </c>
    </row>
    <row r="37" spans="1:6" ht="21">
      <c r="A37" s="38">
        <v>36</v>
      </c>
      <c r="B37" s="11" t="s">
        <v>109</v>
      </c>
      <c r="C37" s="11" t="s">
        <v>18</v>
      </c>
      <c r="D37" s="12" t="s">
        <v>30</v>
      </c>
      <c r="E37" s="12" t="s">
        <v>36</v>
      </c>
      <c r="F37" s="13">
        <v>39091</v>
      </c>
    </row>
    <row r="38" spans="1:6" ht="21">
      <c r="A38" s="38">
        <v>37</v>
      </c>
      <c r="B38" s="11" t="s">
        <v>110</v>
      </c>
      <c r="C38" s="11" t="s">
        <v>5</v>
      </c>
      <c r="D38" s="12" t="s">
        <v>30</v>
      </c>
      <c r="E38" s="12" t="s">
        <v>31</v>
      </c>
      <c r="F38" s="13">
        <v>38129</v>
      </c>
    </row>
    <row r="39" spans="1:6" ht="21">
      <c r="A39" s="38">
        <v>38</v>
      </c>
      <c r="B39" s="11" t="s">
        <v>111</v>
      </c>
      <c r="C39" s="11" t="s">
        <v>18</v>
      </c>
      <c r="D39" s="12" t="s">
        <v>30</v>
      </c>
      <c r="E39" s="12" t="s">
        <v>36</v>
      </c>
      <c r="F39" s="13">
        <v>39286</v>
      </c>
    </row>
    <row r="40" spans="1:6" ht="21">
      <c r="A40" s="38">
        <v>39</v>
      </c>
      <c r="B40" s="11" t="s">
        <v>112</v>
      </c>
      <c r="C40" s="11" t="s">
        <v>4</v>
      </c>
      <c r="D40" s="12" t="s">
        <v>30</v>
      </c>
      <c r="E40" s="12" t="s">
        <v>31</v>
      </c>
      <c r="F40" s="13">
        <v>37658</v>
      </c>
    </row>
    <row r="41" spans="1:6" ht="21">
      <c r="A41" s="38">
        <v>40</v>
      </c>
      <c r="B41" s="11" t="s">
        <v>113</v>
      </c>
      <c r="C41" s="11" t="s">
        <v>46</v>
      </c>
      <c r="D41" s="12" t="s">
        <v>30</v>
      </c>
      <c r="E41" s="12" t="s">
        <v>36</v>
      </c>
      <c r="F41" s="13">
        <v>37095</v>
      </c>
    </row>
    <row r="42" spans="1:6" ht="21">
      <c r="A42" s="38">
        <v>41</v>
      </c>
      <c r="B42" s="11" t="s">
        <v>114</v>
      </c>
      <c r="C42" s="11" t="s">
        <v>3</v>
      </c>
      <c r="D42" s="12" t="s">
        <v>30</v>
      </c>
      <c r="E42" s="12" t="s">
        <v>31</v>
      </c>
      <c r="F42" s="13">
        <v>399802</v>
      </c>
    </row>
    <row r="43" spans="1:6" ht="21">
      <c r="A43" s="38">
        <v>42</v>
      </c>
      <c r="B43" s="11" t="s">
        <v>115</v>
      </c>
      <c r="C43" s="11" t="s">
        <v>45</v>
      </c>
      <c r="D43" s="12" t="s">
        <v>30</v>
      </c>
      <c r="E43" s="12" t="s">
        <v>31</v>
      </c>
      <c r="F43" s="13">
        <v>37398</v>
      </c>
    </row>
    <row r="44" spans="1:6" ht="21">
      <c r="A44" s="38">
        <v>43</v>
      </c>
      <c r="B44" s="11" t="s">
        <v>344</v>
      </c>
      <c r="C44" s="11" t="s">
        <v>18</v>
      </c>
      <c r="D44" s="12" t="s">
        <v>257</v>
      </c>
      <c r="E44" s="12" t="s">
        <v>36</v>
      </c>
      <c r="F44" s="13">
        <v>38574</v>
      </c>
    </row>
    <row r="45" spans="1:6" ht="21">
      <c r="A45" s="38">
        <v>44</v>
      </c>
      <c r="B45" s="11" t="s">
        <v>117</v>
      </c>
      <c r="C45" s="11" t="s">
        <v>45</v>
      </c>
      <c r="D45" s="12" t="s">
        <v>30</v>
      </c>
      <c r="E45" s="12" t="s">
        <v>31</v>
      </c>
      <c r="F45" s="13">
        <v>37301</v>
      </c>
    </row>
    <row r="46" spans="1:6" ht="21">
      <c r="A46" s="38">
        <v>45</v>
      </c>
      <c r="B46" s="11" t="s">
        <v>118</v>
      </c>
      <c r="C46" s="14" t="s">
        <v>83</v>
      </c>
      <c r="D46" s="12" t="s">
        <v>34</v>
      </c>
      <c r="E46" s="12" t="s">
        <v>36</v>
      </c>
      <c r="F46" s="13">
        <v>35976</v>
      </c>
    </row>
    <row r="47" spans="1:6" ht="21">
      <c r="A47" s="38">
        <v>46</v>
      </c>
      <c r="B47" s="11" t="s">
        <v>119</v>
      </c>
      <c r="C47" s="14" t="s">
        <v>50</v>
      </c>
      <c r="D47" s="12" t="s">
        <v>34</v>
      </c>
      <c r="E47" s="12" t="s">
        <v>36</v>
      </c>
      <c r="F47" s="13">
        <v>36631</v>
      </c>
    </row>
    <row r="48" spans="1:6" ht="21">
      <c r="A48" s="38">
        <v>47</v>
      </c>
      <c r="B48" s="11" t="s">
        <v>120</v>
      </c>
      <c r="C48" s="14" t="s">
        <v>7</v>
      </c>
      <c r="D48" s="12" t="s">
        <v>30</v>
      </c>
      <c r="E48" s="12" t="s">
        <v>36</v>
      </c>
      <c r="F48" s="13">
        <v>38174</v>
      </c>
    </row>
    <row r="49" spans="1:6" ht="21">
      <c r="A49" s="38">
        <v>48</v>
      </c>
      <c r="B49" s="11" t="s">
        <v>121</v>
      </c>
      <c r="C49" s="14" t="s">
        <v>17</v>
      </c>
      <c r="D49" s="12" t="s">
        <v>30</v>
      </c>
      <c r="E49" s="12" t="s">
        <v>31</v>
      </c>
      <c r="F49" s="13">
        <v>38744</v>
      </c>
    </row>
    <row r="50" spans="1:6" ht="21">
      <c r="A50" s="38">
        <v>49</v>
      </c>
      <c r="B50" s="11" t="s">
        <v>123</v>
      </c>
      <c r="C50" s="11" t="s">
        <v>3</v>
      </c>
      <c r="D50" s="12" t="s">
        <v>34</v>
      </c>
      <c r="E50" s="11" t="s">
        <v>31</v>
      </c>
      <c r="F50" s="13">
        <v>38519</v>
      </c>
    </row>
    <row r="51" spans="1:6" ht="21">
      <c r="A51" s="38">
        <v>50</v>
      </c>
      <c r="B51" s="11" t="s">
        <v>124</v>
      </c>
      <c r="C51" s="11" t="s">
        <v>4</v>
      </c>
      <c r="D51" s="12" t="s">
        <v>34</v>
      </c>
      <c r="E51" s="11" t="s">
        <v>31</v>
      </c>
      <c r="F51" s="13">
        <v>37494</v>
      </c>
    </row>
    <row r="52" spans="1:6" ht="21">
      <c r="A52" s="38">
        <v>51</v>
      </c>
      <c r="B52" s="11" t="s">
        <v>125</v>
      </c>
      <c r="C52" s="11" t="s">
        <v>17</v>
      </c>
      <c r="D52" s="12" t="s">
        <v>35</v>
      </c>
      <c r="E52" s="11" t="s">
        <v>31</v>
      </c>
      <c r="F52" s="13">
        <v>38702</v>
      </c>
    </row>
    <row r="53" spans="1:6" ht="21">
      <c r="A53" s="38">
        <v>52</v>
      </c>
      <c r="B53" s="11" t="s">
        <v>126</v>
      </c>
      <c r="C53" s="11" t="s">
        <v>5</v>
      </c>
      <c r="D53" s="12" t="s">
        <v>35</v>
      </c>
      <c r="E53" s="11" t="s">
        <v>31</v>
      </c>
      <c r="F53" s="13">
        <v>38037</v>
      </c>
    </row>
    <row r="54" spans="1:6" ht="21">
      <c r="A54" s="38">
        <v>53</v>
      </c>
      <c r="B54" s="11" t="s">
        <v>127</v>
      </c>
      <c r="C54" s="11" t="s">
        <v>48</v>
      </c>
      <c r="D54" s="12" t="s">
        <v>35</v>
      </c>
      <c r="E54" s="11" t="s">
        <v>36</v>
      </c>
      <c r="F54" s="13">
        <v>36904</v>
      </c>
    </row>
    <row r="55" spans="1:6" ht="21">
      <c r="A55" s="38">
        <v>54</v>
      </c>
      <c r="B55" s="132"/>
      <c r="C55" s="132"/>
      <c r="D55" s="132"/>
      <c r="E55" s="133"/>
      <c r="F55" s="134"/>
    </row>
    <row r="56" spans="1:6" ht="21">
      <c r="A56" s="38">
        <v>55</v>
      </c>
      <c r="B56" s="11" t="s">
        <v>11</v>
      </c>
      <c r="C56" s="11" t="s">
        <v>80</v>
      </c>
      <c r="D56" s="12" t="s">
        <v>30</v>
      </c>
      <c r="E56" s="12" t="s">
        <v>36</v>
      </c>
      <c r="F56" s="13">
        <v>36223</v>
      </c>
    </row>
    <row r="57" spans="1:6" ht="21">
      <c r="A57" s="38">
        <v>56</v>
      </c>
      <c r="B57" s="132"/>
      <c r="C57" s="132"/>
      <c r="D57" s="132"/>
      <c r="E57" s="133"/>
      <c r="F57" s="134"/>
    </row>
    <row r="58" spans="1:6" ht="21">
      <c r="A58" s="38">
        <v>57</v>
      </c>
      <c r="B58" s="11" t="s">
        <v>133</v>
      </c>
      <c r="C58" s="11" t="s">
        <v>4</v>
      </c>
      <c r="D58" s="12" t="s">
        <v>30</v>
      </c>
      <c r="E58" s="11" t="s">
        <v>31</v>
      </c>
      <c r="F58" s="13">
        <v>37757</v>
      </c>
    </row>
    <row r="59" spans="1:6" ht="21">
      <c r="A59" s="38">
        <v>58</v>
      </c>
      <c r="B59" s="16" t="s">
        <v>324</v>
      </c>
      <c r="C59" s="16" t="s">
        <v>5</v>
      </c>
      <c r="D59" s="16" t="s">
        <v>34</v>
      </c>
      <c r="E59" s="20" t="s">
        <v>31</v>
      </c>
      <c r="F59" s="24"/>
    </row>
    <row r="60" spans="1:6" ht="21">
      <c r="A60" s="38">
        <v>59</v>
      </c>
      <c r="B60" s="11" t="s">
        <v>135</v>
      </c>
      <c r="C60" s="11" t="s">
        <v>49</v>
      </c>
      <c r="D60" s="12" t="s">
        <v>34</v>
      </c>
      <c r="E60" s="11" t="s">
        <v>31</v>
      </c>
      <c r="F60" s="13">
        <v>36618</v>
      </c>
    </row>
    <row r="61" spans="1:6" ht="21">
      <c r="A61" s="38">
        <v>60</v>
      </c>
      <c r="B61" s="11" t="s">
        <v>136</v>
      </c>
      <c r="C61" s="11" t="s">
        <v>45</v>
      </c>
      <c r="D61" s="12" t="s">
        <v>34</v>
      </c>
      <c r="E61" s="11" t="s">
        <v>31</v>
      </c>
      <c r="F61" s="13">
        <v>37403</v>
      </c>
    </row>
    <row r="62" spans="1:6" ht="21">
      <c r="A62" s="38">
        <v>61</v>
      </c>
      <c r="B62" s="11" t="s">
        <v>137</v>
      </c>
      <c r="C62" s="11" t="s">
        <v>49</v>
      </c>
      <c r="D62" s="12" t="s">
        <v>34</v>
      </c>
      <c r="E62" s="11" t="s">
        <v>31</v>
      </c>
      <c r="F62" s="13">
        <v>36646</v>
      </c>
    </row>
    <row r="63" spans="1:6" ht="21">
      <c r="A63" s="38">
        <v>62</v>
      </c>
      <c r="B63" s="11" t="s">
        <v>138</v>
      </c>
      <c r="C63" s="11" t="s">
        <v>18</v>
      </c>
      <c r="D63" s="12" t="s">
        <v>30</v>
      </c>
      <c r="E63" s="11" t="s">
        <v>36</v>
      </c>
      <c r="F63" s="13">
        <v>39296</v>
      </c>
    </row>
    <row r="64" spans="1:6" ht="21">
      <c r="A64" s="38">
        <v>63</v>
      </c>
      <c r="B64" s="11" t="s">
        <v>139</v>
      </c>
      <c r="C64" s="11" t="s">
        <v>3</v>
      </c>
      <c r="D64" s="12" t="s">
        <v>30</v>
      </c>
      <c r="E64" s="11" t="s">
        <v>31</v>
      </c>
      <c r="F64" s="13">
        <v>38412</v>
      </c>
    </row>
    <row r="65" spans="1:6" ht="21">
      <c r="A65" s="38">
        <v>64</v>
      </c>
      <c r="B65" s="11" t="s">
        <v>140</v>
      </c>
      <c r="C65" s="11" t="s">
        <v>141</v>
      </c>
      <c r="D65" s="12" t="s">
        <v>30</v>
      </c>
      <c r="E65" s="11" t="s">
        <v>36</v>
      </c>
      <c r="F65" s="13">
        <v>37484</v>
      </c>
    </row>
    <row r="66" spans="1:6" ht="21">
      <c r="A66" s="38">
        <v>65</v>
      </c>
      <c r="B66" s="11" t="s">
        <v>145</v>
      </c>
      <c r="C66" s="11" t="s">
        <v>46</v>
      </c>
      <c r="D66" s="12" t="s">
        <v>35</v>
      </c>
      <c r="E66" s="12" t="s">
        <v>36</v>
      </c>
      <c r="F66" s="13">
        <v>37106</v>
      </c>
    </row>
    <row r="67" spans="1:6" ht="21">
      <c r="A67" s="38">
        <v>66</v>
      </c>
      <c r="B67" s="11" t="s">
        <v>146</v>
      </c>
      <c r="C67" s="11" t="s">
        <v>45</v>
      </c>
      <c r="D67" s="12" t="s">
        <v>35</v>
      </c>
      <c r="E67" s="12" t="s">
        <v>31</v>
      </c>
      <c r="F67" s="13">
        <v>37329</v>
      </c>
    </row>
    <row r="68" spans="1:6" ht="21">
      <c r="A68" s="38">
        <v>67</v>
      </c>
      <c r="B68" s="11" t="s">
        <v>147</v>
      </c>
      <c r="C68" s="11" t="s">
        <v>151</v>
      </c>
      <c r="D68" s="12" t="s">
        <v>34</v>
      </c>
      <c r="E68" s="12" t="s">
        <v>36</v>
      </c>
      <c r="F68" s="13">
        <v>36587</v>
      </c>
    </row>
    <row r="69" spans="1:6" ht="21">
      <c r="A69" s="38">
        <v>68</v>
      </c>
      <c r="B69" s="11" t="s">
        <v>148</v>
      </c>
      <c r="C69" s="11" t="s">
        <v>152</v>
      </c>
      <c r="D69" s="12" t="s">
        <v>34</v>
      </c>
      <c r="E69" s="12" t="s">
        <v>36</v>
      </c>
      <c r="F69" s="13">
        <v>38266</v>
      </c>
    </row>
    <row r="70" spans="1:6" ht="21">
      <c r="A70" s="38">
        <v>69</v>
      </c>
      <c r="B70" s="11" t="s">
        <v>149</v>
      </c>
      <c r="C70" s="11" t="s">
        <v>17</v>
      </c>
      <c r="D70" s="12" t="s">
        <v>30</v>
      </c>
      <c r="E70" s="12" t="s">
        <v>31</v>
      </c>
      <c r="F70" s="13">
        <v>38667</v>
      </c>
    </row>
    <row r="71" spans="1:6" ht="21">
      <c r="A71" s="38">
        <v>70</v>
      </c>
      <c r="B71" s="11" t="s">
        <v>150</v>
      </c>
      <c r="C71" s="11" t="s">
        <v>151</v>
      </c>
      <c r="D71" s="12" t="s">
        <v>35</v>
      </c>
      <c r="E71" s="12" t="s">
        <v>36</v>
      </c>
      <c r="F71" s="13">
        <v>36597</v>
      </c>
    </row>
    <row r="72" spans="1:6" ht="21">
      <c r="A72" s="38">
        <v>71</v>
      </c>
      <c r="B72" s="11" t="s">
        <v>335</v>
      </c>
      <c r="C72" s="11" t="s">
        <v>18</v>
      </c>
      <c r="D72" s="12" t="s">
        <v>257</v>
      </c>
      <c r="E72" s="12" t="s">
        <v>36</v>
      </c>
      <c r="F72" s="13">
        <v>38645</v>
      </c>
    </row>
    <row r="73" spans="1:6" ht="21">
      <c r="A73" s="38">
        <v>72</v>
      </c>
      <c r="B73" s="11" t="s">
        <v>154</v>
      </c>
      <c r="C73" s="12" t="s">
        <v>5</v>
      </c>
      <c r="D73" s="12" t="s">
        <v>35</v>
      </c>
      <c r="E73" s="12" t="s">
        <v>31</v>
      </c>
      <c r="F73" s="13">
        <v>37890</v>
      </c>
    </row>
    <row r="74" spans="1:6" ht="21">
      <c r="A74" s="38">
        <v>73</v>
      </c>
      <c r="B74" s="11" t="s">
        <v>155</v>
      </c>
      <c r="C74" s="12" t="s">
        <v>48</v>
      </c>
      <c r="D74" s="12" t="s">
        <v>34</v>
      </c>
      <c r="E74" s="12" t="s">
        <v>36</v>
      </c>
      <c r="F74" s="13">
        <v>36718</v>
      </c>
    </row>
    <row r="75" spans="1:6" ht="21">
      <c r="A75" s="38">
        <v>74</v>
      </c>
      <c r="B75" s="11" t="s">
        <v>156</v>
      </c>
      <c r="C75" s="12" t="s">
        <v>7</v>
      </c>
      <c r="D75" s="12" t="s">
        <v>30</v>
      </c>
      <c r="E75" s="12" t="s">
        <v>36</v>
      </c>
      <c r="F75" s="13">
        <v>38262</v>
      </c>
    </row>
    <row r="76" spans="1:6" ht="21">
      <c r="A76" s="38">
        <v>75</v>
      </c>
      <c r="B76" s="11" t="s">
        <v>157</v>
      </c>
      <c r="C76" s="12" t="s">
        <v>46</v>
      </c>
      <c r="D76" s="12" t="s">
        <v>30</v>
      </c>
      <c r="E76" s="12" t="s">
        <v>36</v>
      </c>
      <c r="F76" s="13">
        <v>37110</v>
      </c>
    </row>
    <row r="77" spans="1:6" ht="21">
      <c r="A77" s="38">
        <v>76</v>
      </c>
      <c r="B77" s="11" t="s">
        <v>158</v>
      </c>
      <c r="C77" s="11" t="s">
        <v>50</v>
      </c>
      <c r="D77" s="12" t="s">
        <v>168</v>
      </c>
      <c r="E77" s="11" t="s">
        <v>36</v>
      </c>
      <c r="F77" s="13">
        <v>36352</v>
      </c>
    </row>
    <row r="78" spans="1:6" ht="21">
      <c r="A78" s="38">
        <v>77</v>
      </c>
      <c r="B78" s="11" t="s">
        <v>159</v>
      </c>
      <c r="C78" s="11" t="s">
        <v>49</v>
      </c>
      <c r="D78" s="12" t="s">
        <v>168</v>
      </c>
      <c r="E78" s="11" t="s">
        <v>31</v>
      </c>
      <c r="F78" s="13">
        <v>36705</v>
      </c>
    </row>
    <row r="79" spans="1:6" ht="21">
      <c r="A79" s="38">
        <v>78</v>
      </c>
      <c r="B79" s="11" t="s">
        <v>160</v>
      </c>
      <c r="C79" s="11" t="s">
        <v>6</v>
      </c>
      <c r="D79" s="12" t="s">
        <v>168</v>
      </c>
      <c r="E79" s="11" t="s">
        <v>36</v>
      </c>
      <c r="F79" s="13">
        <v>37661</v>
      </c>
    </row>
    <row r="80" spans="1:6" ht="21">
      <c r="A80" s="38">
        <v>79</v>
      </c>
      <c r="B80" s="11"/>
      <c r="C80" s="11"/>
      <c r="D80" s="12"/>
      <c r="E80" s="11"/>
      <c r="F80" s="13"/>
    </row>
    <row r="81" spans="1:6" ht="21">
      <c r="A81" s="38">
        <v>80</v>
      </c>
      <c r="B81" s="11" t="s">
        <v>162</v>
      </c>
      <c r="C81" s="11" t="s">
        <v>46</v>
      </c>
      <c r="D81" s="12" t="s">
        <v>168</v>
      </c>
      <c r="E81" s="11" t="s">
        <v>36</v>
      </c>
      <c r="F81" s="13">
        <v>37279</v>
      </c>
    </row>
    <row r="82" spans="1:6" ht="21">
      <c r="A82" s="38">
        <v>81</v>
      </c>
      <c r="B82" s="11" t="s">
        <v>163</v>
      </c>
      <c r="C82" s="11" t="s">
        <v>80</v>
      </c>
      <c r="D82" s="12" t="s">
        <v>168</v>
      </c>
      <c r="E82" s="11" t="s">
        <v>36</v>
      </c>
      <c r="F82" s="13">
        <v>36053</v>
      </c>
    </row>
    <row r="83" spans="1:6" ht="21">
      <c r="A83" s="38">
        <v>82</v>
      </c>
      <c r="B83" s="11" t="s">
        <v>164</v>
      </c>
      <c r="C83" s="11" t="s">
        <v>45</v>
      </c>
      <c r="D83" s="12" t="s">
        <v>30</v>
      </c>
      <c r="E83" s="11" t="s">
        <v>31</v>
      </c>
      <c r="F83" s="13">
        <v>37138</v>
      </c>
    </row>
    <row r="84" spans="1:6" ht="21">
      <c r="A84" s="38">
        <v>83</v>
      </c>
      <c r="B84" s="16" t="s">
        <v>263</v>
      </c>
      <c r="C84" s="16" t="s">
        <v>3</v>
      </c>
      <c r="D84" s="16" t="s">
        <v>257</v>
      </c>
      <c r="E84" s="20" t="s">
        <v>31</v>
      </c>
      <c r="F84" s="13"/>
    </row>
    <row r="85" spans="1:6" ht="21">
      <c r="A85" s="38">
        <v>84</v>
      </c>
      <c r="B85" s="11" t="s">
        <v>166</v>
      </c>
      <c r="C85" s="11" t="s">
        <v>5</v>
      </c>
      <c r="D85" s="12" t="s">
        <v>30</v>
      </c>
      <c r="E85" s="11" t="s">
        <v>31</v>
      </c>
      <c r="F85" s="13">
        <v>38140</v>
      </c>
    </row>
    <row r="86" spans="1:6" ht="21">
      <c r="A86" s="38">
        <v>85</v>
      </c>
      <c r="B86" s="11" t="s">
        <v>167</v>
      </c>
      <c r="C86" s="11" t="s">
        <v>45</v>
      </c>
      <c r="D86" s="12" t="s">
        <v>34</v>
      </c>
      <c r="E86" s="11" t="s">
        <v>31</v>
      </c>
      <c r="F86" s="13">
        <v>37183</v>
      </c>
    </row>
    <row r="87" spans="1:6" ht="21">
      <c r="A87" s="38">
        <v>86</v>
      </c>
      <c r="B87" s="12" t="s">
        <v>170</v>
      </c>
      <c r="C87" s="14" t="s">
        <v>81</v>
      </c>
      <c r="D87" s="12" t="s">
        <v>34</v>
      </c>
      <c r="E87" s="11" t="s">
        <v>31</v>
      </c>
      <c r="F87" s="13">
        <v>36106</v>
      </c>
    </row>
    <row r="88" spans="1:6" ht="21">
      <c r="A88" s="38">
        <v>87</v>
      </c>
      <c r="B88" s="12" t="s">
        <v>171</v>
      </c>
      <c r="C88" s="14" t="s">
        <v>49</v>
      </c>
      <c r="D88" s="12" t="s">
        <v>168</v>
      </c>
      <c r="E88" s="11" t="s">
        <v>31</v>
      </c>
      <c r="F88" s="13">
        <v>36661</v>
      </c>
    </row>
    <row r="89" spans="1:6" ht="21">
      <c r="A89" s="86">
        <v>88</v>
      </c>
      <c r="B89" s="11" t="s">
        <v>173</v>
      </c>
      <c r="C89" s="11" t="s">
        <v>17</v>
      </c>
      <c r="D89" s="11" t="s">
        <v>35</v>
      </c>
      <c r="E89" s="12" t="s">
        <v>31</v>
      </c>
      <c r="F89" s="116">
        <v>38544</v>
      </c>
    </row>
    <row r="90" spans="1:6" ht="21">
      <c r="A90" s="38">
        <v>89</v>
      </c>
      <c r="B90" s="11" t="s">
        <v>174</v>
      </c>
      <c r="C90" s="11" t="s">
        <v>9</v>
      </c>
      <c r="D90" s="11" t="s">
        <v>35</v>
      </c>
      <c r="E90" s="12" t="s">
        <v>36</v>
      </c>
      <c r="F90" s="116">
        <v>37934</v>
      </c>
    </row>
    <row r="91" spans="1:6" ht="21">
      <c r="A91" s="38">
        <v>90</v>
      </c>
      <c r="B91" s="11" t="s">
        <v>175</v>
      </c>
      <c r="C91" s="11" t="s">
        <v>5</v>
      </c>
      <c r="D91" s="11" t="s">
        <v>35</v>
      </c>
      <c r="E91" s="12" t="s">
        <v>31</v>
      </c>
      <c r="F91" s="116">
        <v>38098</v>
      </c>
    </row>
    <row r="92" spans="1:6" ht="21">
      <c r="A92" s="38">
        <v>91</v>
      </c>
      <c r="B92" s="11" t="s">
        <v>176</v>
      </c>
      <c r="C92" s="11" t="s">
        <v>3</v>
      </c>
      <c r="D92" s="11" t="s">
        <v>35</v>
      </c>
      <c r="E92" s="12" t="s">
        <v>31</v>
      </c>
      <c r="F92" s="116">
        <v>38219</v>
      </c>
    </row>
    <row r="93" spans="1:6" ht="21">
      <c r="A93" s="38">
        <v>92</v>
      </c>
      <c r="B93" s="11" t="s">
        <v>177</v>
      </c>
      <c r="C93" s="11" t="s">
        <v>6</v>
      </c>
      <c r="D93" s="11" t="s">
        <v>35</v>
      </c>
      <c r="E93" s="12" t="s">
        <v>36</v>
      </c>
      <c r="F93" s="116">
        <v>37662</v>
      </c>
    </row>
    <row r="94" spans="1:6" ht="21">
      <c r="A94" s="86">
        <v>93</v>
      </c>
      <c r="B94" s="11" t="s">
        <v>178</v>
      </c>
      <c r="C94" s="11" t="s">
        <v>80</v>
      </c>
      <c r="D94" s="11" t="s">
        <v>30</v>
      </c>
      <c r="E94" s="11" t="s">
        <v>36</v>
      </c>
      <c r="F94" s="116">
        <v>36110</v>
      </c>
    </row>
    <row r="95" spans="1:6" ht="21">
      <c r="A95" s="38">
        <v>94</v>
      </c>
      <c r="B95" s="11" t="s">
        <v>179</v>
      </c>
      <c r="C95" s="11" t="s">
        <v>6</v>
      </c>
      <c r="D95" s="11" t="s">
        <v>168</v>
      </c>
      <c r="E95" s="11" t="s">
        <v>36</v>
      </c>
      <c r="F95" s="116">
        <v>37544</v>
      </c>
    </row>
    <row r="96" spans="1:6" ht="21">
      <c r="A96" s="38">
        <v>95</v>
      </c>
      <c r="B96" s="11" t="s">
        <v>180</v>
      </c>
      <c r="C96" s="11" t="s">
        <v>50</v>
      </c>
      <c r="D96" s="11" t="s">
        <v>168</v>
      </c>
      <c r="E96" s="11" t="s">
        <v>36</v>
      </c>
      <c r="F96" s="116">
        <v>36547</v>
      </c>
    </row>
    <row r="97" spans="1:6" ht="21">
      <c r="A97" s="38">
        <v>96</v>
      </c>
      <c r="B97" s="11" t="s">
        <v>181</v>
      </c>
      <c r="C97" s="11" t="s">
        <v>46</v>
      </c>
      <c r="D97" s="11" t="s">
        <v>30</v>
      </c>
      <c r="E97" s="11" t="s">
        <v>36</v>
      </c>
      <c r="F97" s="116">
        <v>37247</v>
      </c>
    </row>
    <row r="98" spans="1:6" ht="21">
      <c r="A98" s="86">
        <v>97</v>
      </c>
      <c r="B98" s="11" t="s">
        <v>183</v>
      </c>
      <c r="C98" s="11" t="s">
        <v>18</v>
      </c>
      <c r="D98" s="12" t="s">
        <v>30</v>
      </c>
      <c r="E98" s="11" t="s">
        <v>36</v>
      </c>
      <c r="F98" s="13">
        <v>38815</v>
      </c>
    </row>
    <row r="99" spans="1:6" ht="21">
      <c r="A99" s="38">
        <v>98</v>
      </c>
      <c r="B99" s="11" t="s">
        <v>184</v>
      </c>
      <c r="C99" s="11" t="s">
        <v>5</v>
      </c>
      <c r="D99" s="12" t="s">
        <v>30</v>
      </c>
      <c r="E99" s="11" t="s">
        <v>31</v>
      </c>
      <c r="F99" s="13">
        <v>38033</v>
      </c>
    </row>
    <row r="100" spans="1:6" ht="21">
      <c r="A100" s="38">
        <v>99</v>
      </c>
      <c r="B100" s="11" t="s">
        <v>185</v>
      </c>
      <c r="C100" s="11" t="s">
        <v>50</v>
      </c>
      <c r="D100" s="12" t="s">
        <v>168</v>
      </c>
      <c r="E100" s="11" t="s">
        <v>36</v>
      </c>
      <c r="F100" s="13">
        <v>36476</v>
      </c>
    </row>
    <row r="101" spans="1:6" ht="21">
      <c r="A101" s="38">
        <v>100</v>
      </c>
      <c r="B101" s="11" t="s">
        <v>186</v>
      </c>
      <c r="C101" s="11" t="s">
        <v>4</v>
      </c>
      <c r="D101" s="12" t="s">
        <v>35</v>
      </c>
      <c r="E101" s="11" t="s">
        <v>31</v>
      </c>
      <c r="F101" s="13">
        <v>37554</v>
      </c>
    </row>
    <row r="102" spans="1:7" ht="21">
      <c r="A102" s="86">
        <v>101</v>
      </c>
      <c r="B102" s="11"/>
      <c r="C102" s="11"/>
      <c r="D102" s="12"/>
      <c r="E102" s="11"/>
      <c r="F102" s="13"/>
      <c r="G102" s="168"/>
    </row>
    <row r="103" spans="1:6" ht="21">
      <c r="A103" s="38">
        <v>102</v>
      </c>
      <c r="B103" s="11" t="s">
        <v>188</v>
      </c>
      <c r="C103" s="11" t="s">
        <v>9</v>
      </c>
      <c r="D103" s="12" t="s">
        <v>35</v>
      </c>
      <c r="E103" s="11" t="s">
        <v>36</v>
      </c>
      <c r="F103" s="13">
        <v>38006</v>
      </c>
    </row>
    <row r="104" spans="1:6" ht="21">
      <c r="A104" s="86">
        <v>103</v>
      </c>
      <c r="B104" s="11" t="s">
        <v>189</v>
      </c>
      <c r="C104" s="12" t="s">
        <v>7</v>
      </c>
      <c r="D104" s="11" t="s">
        <v>30</v>
      </c>
      <c r="E104" s="12" t="s">
        <v>36</v>
      </c>
      <c r="F104" s="13">
        <v>38486</v>
      </c>
    </row>
    <row r="105" spans="1:6" ht="21">
      <c r="A105" s="38">
        <v>104</v>
      </c>
      <c r="B105" s="11" t="s">
        <v>190</v>
      </c>
      <c r="C105" s="12" t="s">
        <v>6</v>
      </c>
      <c r="D105" s="11" t="s">
        <v>30</v>
      </c>
      <c r="E105" s="12" t="s">
        <v>36</v>
      </c>
      <c r="F105" s="13">
        <v>37530</v>
      </c>
    </row>
    <row r="106" spans="1:6" ht="21">
      <c r="A106" s="38">
        <v>105</v>
      </c>
      <c r="B106" s="11" t="s">
        <v>191</v>
      </c>
      <c r="C106" s="12" t="s">
        <v>50</v>
      </c>
      <c r="D106" s="11" t="s">
        <v>168</v>
      </c>
      <c r="E106" s="12" t="s">
        <v>36</v>
      </c>
      <c r="F106" s="13">
        <v>36556</v>
      </c>
    </row>
    <row r="107" spans="1:6" ht="21">
      <c r="A107" s="38">
        <v>106</v>
      </c>
      <c r="B107" s="11" t="s">
        <v>192</v>
      </c>
      <c r="C107" s="12" t="s">
        <v>6</v>
      </c>
      <c r="D107" s="11" t="s">
        <v>168</v>
      </c>
      <c r="E107" s="12" t="s">
        <v>36</v>
      </c>
      <c r="F107" s="13">
        <v>37503</v>
      </c>
    </row>
    <row r="108" spans="1:6" ht="21">
      <c r="A108" s="38">
        <v>107</v>
      </c>
      <c r="B108" s="11" t="s">
        <v>193</v>
      </c>
      <c r="C108" s="12" t="s">
        <v>194</v>
      </c>
      <c r="D108" s="11" t="s">
        <v>168</v>
      </c>
      <c r="E108" s="12" t="s">
        <v>36</v>
      </c>
      <c r="F108" s="13">
        <v>35351</v>
      </c>
    </row>
    <row r="109" spans="1:6" ht="21">
      <c r="A109" s="86">
        <v>108</v>
      </c>
      <c r="B109" s="11" t="s">
        <v>217</v>
      </c>
      <c r="C109" s="11" t="s">
        <v>6</v>
      </c>
      <c r="D109" s="12" t="s">
        <v>168</v>
      </c>
      <c r="E109" s="11" t="s">
        <v>36</v>
      </c>
      <c r="F109" s="13">
        <v>37459</v>
      </c>
    </row>
    <row r="110" spans="1:6" ht="21">
      <c r="A110" s="86">
        <v>109</v>
      </c>
      <c r="B110" s="11" t="s">
        <v>216</v>
      </c>
      <c r="C110" s="11" t="s">
        <v>50</v>
      </c>
      <c r="D110" s="12" t="s">
        <v>168</v>
      </c>
      <c r="E110" s="11" t="s">
        <v>36</v>
      </c>
      <c r="F110" s="13">
        <v>36557</v>
      </c>
    </row>
    <row r="111" spans="1:6" ht="21">
      <c r="A111" s="86">
        <v>110</v>
      </c>
      <c r="B111" s="11" t="s">
        <v>215</v>
      </c>
      <c r="C111" s="11" t="s">
        <v>48</v>
      </c>
      <c r="D111" s="12" t="s">
        <v>34</v>
      </c>
      <c r="E111" s="11" t="s">
        <v>36</v>
      </c>
      <c r="F111" s="13">
        <v>36862</v>
      </c>
    </row>
    <row r="112" spans="1:6" ht="21">
      <c r="A112" s="86">
        <v>111</v>
      </c>
      <c r="B112" s="11" t="s">
        <v>214</v>
      </c>
      <c r="C112" s="11" t="s">
        <v>4</v>
      </c>
      <c r="D112" s="12" t="s">
        <v>34</v>
      </c>
      <c r="E112" s="11" t="s">
        <v>31</v>
      </c>
      <c r="F112" s="13">
        <v>37563</v>
      </c>
    </row>
    <row r="113" spans="1:6" ht="21">
      <c r="A113" s="86">
        <v>112</v>
      </c>
      <c r="B113" s="11"/>
      <c r="C113" s="11"/>
      <c r="D113" s="12"/>
      <c r="E113" s="11"/>
      <c r="F113" s="13"/>
    </row>
    <row r="114" spans="1:6" ht="21">
      <c r="A114" s="86">
        <v>113</v>
      </c>
      <c r="B114" s="132"/>
      <c r="C114" s="132"/>
      <c r="D114" s="132"/>
      <c r="E114" s="133"/>
      <c r="F114" s="134"/>
    </row>
    <row r="115" spans="1:6" ht="21">
      <c r="A115" s="86">
        <v>114</v>
      </c>
      <c r="B115" s="11" t="s">
        <v>211</v>
      </c>
      <c r="C115" s="11" t="s">
        <v>17</v>
      </c>
      <c r="D115" s="12" t="s">
        <v>30</v>
      </c>
      <c r="E115" s="11" t="s">
        <v>31</v>
      </c>
      <c r="F115" s="13">
        <v>39157</v>
      </c>
    </row>
    <row r="116" spans="1:6" ht="21">
      <c r="A116" s="86">
        <v>115</v>
      </c>
      <c r="B116" s="11" t="s">
        <v>210</v>
      </c>
      <c r="C116" s="11" t="s">
        <v>3</v>
      </c>
      <c r="D116" s="12" t="s">
        <v>30</v>
      </c>
      <c r="E116" s="11" t="s">
        <v>31</v>
      </c>
      <c r="F116" s="13">
        <v>38529</v>
      </c>
    </row>
    <row r="117" spans="1:6" ht="21">
      <c r="A117" s="86">
        <v>116</v>
      </c>
      <c r="B117" s="11" t="s">
        <v>209</v>
      </c>
      <c r="C117" s="11" t="s">
        <v>4</v>
      </c>
      <c r="D117" s="12" t="s">
        <v>30</v>
      </c>
      <c r="E117" s="11" t="s">
        <v>31</v>
      </c>
      <c r="F117" s="13">
        <v>37603</v>
      </c>
    </row>
    <row r="118" spans="1:6" ht="21">
      <c r="A118" s="86">
        <v>117</v>
      </c>
      <c r="B118" s="11" t="s">
        <v>208</v>
      </c>
      <c r="C118" s="11" t="s">
        <v>82</v>
      </c>
      <c r="D118" s="12" t="s">
        <v>30</v>
      </c>
      <c r="E118" s="11" t="s">
        <v>31</v>
      </c>
      <c r="F118" s="13">
        <v>36124</v>
      </c>
    </row>
    <row r="119" spans="1:6" ht="21">
      <c r="A119" s="86">
        <v>118</v>
      </c>
      <c r="B119" s="11" t="s">
        <v>207</v>
      </c>
      <c r="C119" s="11" t="s">
        <v>82</v>
      </c>
      <c r="D119" s="12" t="s">
        <v>30</v>
      </c>
      <c r="E119" s="11" t="s">
        <v>31</v>
      </c>
      <c r="F119" s="13">
        <v>36124</v>
      </c>
    </row>
    <row r="120" spans="1:6" ht="21">
      <c r="A120" s="86">
        <v>119</v>
      </c>
      <c r="B120" s="11" t="s">
        <v>206</v>
      </c>
      <c r="C120" s="11" t="s">
        <v>82</v>
      </c>
      <c r="D120" s="12" t="s">
        <v>30</v>
      </c>
      <c r="E120" s="11" t="s">
        <v>31</v>
      </c>
      <c r="F120" s="13">
        <v>36124</v>
      </c>
    </row>
    <row r="121" spans="1:6" ht="21">
      <c r="A121" s="86">
        <v>120</v>
      </c>
      <c r="B121" s="11" t="s">
        <v>205</v>
      </c>
      <c r="C121" s="11" t="s">
        <v>9</v>
      </c>
      <c r="D121" s="12" t="s">
        <v>30</v>
      </c>
      <c r="E121" s="11" t="s">
        <v>36</v>
      </c>
      <c r="F121" s="13">
        <v>37935</v>
      </c>
    </row>
    <row r="122" spans="1:6" ht="21">
      <c r="A122" s="86">
        <v>121</v>
      </c>
      <c r="B122" s="11" t="s">
        <v>204</v>
      </c>
      <c r="C122" s="11" t="s">
        <v>48</v>
      </c>
      <c r="D122" s="12" t="s">
        <v>30</v>
      </c>
      <c r="E122" s="11" t="s">
        <v>36</v>
      </c>
      <c r="F122" s="13">
        <v>37020</v>
      </c>
    </row>
    <row r="123" spans="1:6" ht="21">
      <c r="A123" s="86">
        <v>122</v>
      </c>
      <c r="B123" s="11" t="s">
        <v>203</v>
      </c>
      <c r="C123" s="11" t="s">
        <v>7</v>
      </c>
      <c r="D123" s="12" t="s">
        <v>30</v>
      </c>
      <c r="E123" s="11" t="s">
        <v>36</v>
      </c>
      <c r="F123" s="13">
        <v>38317</v>
      </c>
    </row>
    <row r="124" spans="1:6" ht="21">
      <c r="A124" s="86">
        <v>123</v>
      </c>
      <c r="B124" s="11" t="s">
        <v>202</v>
      </c>
      <c r="C124" s="11" t="s">
        <v>47</v>
      </c>
      <c r="D124" s="12" t="s">
        <v>30</v>
      </c>
      <c r="E124" s="11" t="s">
        <v>31</v>
      </c>
      <c r="F124" s="13">
        <v>36948</v>
      </c>
    </row>
    <row r="125" spans="1:6" ht="21">
      <c r="A125" s="86">
        <v>124</v>
      </c>
      <c r="B125" s="11" t="s">
        <v>201</v>
      </c>
      <c r="C125" s="11" t="s">
        <v>80</v>
      </c>
      <c r="D125" s="12" t="s">
        <v>30</v>
      </c>
      <c r="E125" s="11" t="s">
        <v>36</v>
      </c>
      <c r="F125" s="13">
        <v>36168</v>
      </c>
    </row>
    <row r="126" spans="1:6" ht="21">
      <c r="A126" s="86">
        <v>125</v>
      </c>
      <c r="B126" s="11" t="s">
        <v>200</v>
      </c>
      <c r="C126" s="11" t="s">
        <v>18</v>
      </c>
      <c r="D126" s="12" t="s">
        <v>30</v>
      </c>
      <c r="E126" s="11" t="s">
        <v>36</v>
      </c>
      <c r="F126" s="13">
        <v>38677</v>
      </c>
    </row>
    <row r="127" spans="1:6" ht="21">
      <c r="A127" s="86">
        <v>126</v>
      </c>
      <c r="B127" s="11" t="s">
        <v>197</v>
      </c>
      <c r="C127" s="11" t="s">
        <v>9</v>
      </c>
      <c r="D127" s="12" t="s">
        <v>30</v>
      </c>
      <c r="E127" s="11" t="s">
        <v>36</v>
      </c>
      <c r="F127" s="13">
        <v>38087</v>
      </c>
    </row>
    <row r="128" spans="1:6" ht="21">
      <c r="A128" s="86">
        <v>127</v>
      </c>
      <c r="B128" s="11" t="s">
        <v>199</v>
      </c>
      <c r="C128" s="11" t="s">
        <v>4</v>
      </c>
      <c r="D128" s="12" t="s">
        <v>30</v>
      </c>
      <c r="E128" s="11" t="s">
        <v>31</v>
      </c>
      <c r="F128" s="13">
        <v>37447</v>
      </c>
    </row>
    <row r="129" spans="1:6" ht="21">
      <c r="A129" s="86">
        <v>128</v>
      </c>
      <c r="B129" s="11" t="s">
        <v>198</v>
      </c>
      <c r="C129" s="11" t="s">
        <v>47</v>
      </c>
      <c r="D129" s="12" t="s">
        <v>30</v>
      </c>
      <c r="E129" s="11" t="s">
        <v>31</v>
      </c>
      <c r="F129" s="13">
        <v>37054</v>
      </c>
    </row>
    <row r="130" spans="1:6" ht="21">
      <c r="A130" s="38">
        <v>129</v>
      </c>
      <c r="B130" s="14" t="s">
        <v>222</v>
      </c>
      <c r="C130" s="14" t="s">
        <v>82</v>
      </c>
      <c r="D130" s="14" t="s">
        <v>34</v>
      </c>
      <c r="E130" s="15" t="s">
        <v>31</v>
      </c>
      <c r="F130" s="18">
        <v>36274</v>
      </c>
    </row>
    <row r="131" spans="1:6" ht="21">
      <c r="A131" s="38">
        <v>130</v>
      </c>
      <c r="B131" s="14" t="s">
        <v>224</v>
      </c>
      <c r="C131" s="14" t="s">
        <v>9</v>
      </c>
      <c r="D131" s="14" t="s">
        <v>34</v>
      </c>
      <c r="E131" s="15" t="s">
        <v>36</v>
      </c>
      <c r="F131" s="18">
        <v>37662</v>
      </c>
    </row>
    <row r="132" spans="1:6" ht="21">
      <c r="A132" s="38">
        <v>131</v>
      </c>
      <c r="B132" s="14" t="s">
        <v>225</v>
      </c>
      <c r="C132" s="14" t="s">
        <v>48</v>
      </c>
      <c r="D132" s="14" t="s">
        <v>34</v>
      </c>
      <c r="E132" s="18" t="s">
        <v>36</v>
      </c>
      <c r="F132" s="18">
        <v>36864</v>
      </c>
    </row>
    <row r="133" spans="1:6" ht="21">
      <c r="A133" s="38">
        <v>132</v>
      </c>
      <c r="B133" s="12" t="s">
        <v>226</v>
      </c>
      <c r="C133" s="14" t="s">
        <v>48</v>
      </c>
      <c r="D133" s="14" t="s">
        <v>34</v>
      </c>
      <c r="E133" s="18" t="s">
        <v>36</v>
      </c>
      <c r="F133" s="18">
        <v>36775</v>
      </c>
    </row>
    <row r="134" spans="1:6" ht="21">
      <c r="A134" s="38">
        <v>133</v>
      </c>
      <c r="B134" s="12" t="s">
        <v>227</v>
      </c>
      <c r="C134" s="11" t="s">
        <v>6</v>
      </c>
      <c r="D134" s="14" t="s">
        <v>34</v>
      </c>
      <c r="E134" s="18" t="s">
        <v>36</v>
      </c>
      <c r="F134" s="18">
        <v>37628</v>
      </c>
    </row>
    <row r="135" spans="1:6" ht="21">
      <c r="A135" s="38">
        <v>134</v>
      </c>
      <c r="B135" s="12" t="s">
        <v>228</v>
      </c>
      <c r="C135" s="14" t="s">
        <v>6</v>
      </c>
      <c r="D135" s="14" t="s">
        <v>168</v>
      </c>
      <c r="E135" s="18" t="s">
        <v>36</v>
      </c>
      <c r="F135" s="18">
        <v>37601</v>
      </c>
    </row>
    <row r="136" spans="1:6" ht="21">
      <c r="A136" s="38">
        <v>135</v>
      </c>
      <c r="B136" s="12" t="s">
        <v>229</v>
      </c>
      <c r="C136" s="14" t="s">
        <v>6</v>
      </c>
      <c r="D136" s="14" t="s">
        <v>30</v>
      </c>
      <c r="E136" s="18" t="s">
        <v>36</v>
      </c>
      <c r="F136" s="18">
        <v>37666</v>
      </c>
    </row>
    <row r="137" spans="1:6" ht="21">
      <c r="A137" s="38">
        <v>136</v>
      </c>
      <c r="B137" s="12" t="s">
        <v>230</v>
      </c>
      <c r="C137" s="14" t="s">
        <v>18</v>
      </c>
      <c r="D137" s="14" t="s">
        <v>30</v>
      </c>
      <c r="E137" s="18" t="s">
        <v>36</v>
      </c>
      <c r="F137" s="18">
        <v>38723</v>
      </c>
    </row>
    <row r="138" spans="1:6" ht="21">
      <c r="A138" s="38">
        <v>137</v>
      </c>
      <c r="B138" s="12" t="s">
        <v>231</v>
      </c>
      <c r="C138" s="14" t="s">
        <v>17</v>
      </c>
      <c r="D138" s="14" t="s">
        <v>34</v>
      </c>
      <c r="E138" s="18" t="s">
        <v>31</v>
      </c>
      <c r="F138" s="18">
        <v>39164</v>
      </c>
    </row>
    <row r="139" spans="1:6" ht="21">
      <c r="A139" s="38">
        <v>138</v>
      </c>
      <c r="B139" s="12" t="s">
        <v>232</v>
      </c>
      <c r="C139" s="14" t="s">
        <v>17</v>
      </c>
      <c r="D139" s="14" t="s">
        <v>34</v>
      </c>
      <c r="E139" s="18" t="s">
        <v>31</v>
      </c>
      <c r="F139" s="18">
        <v>38535</v>
      </c>
    </row>
    <row r="140" spans="1:6" ht="21">
      <c r="A140" s="38">
        <v>139</v>
      </c>
      <c r="B140" s="12" t="s">
        <v>234</v>
      </c>
      <c r="C140" s="14" t="s">
        <v>18</v>
      </c>
      <c r="D140" s="14" t="s">
        <v>34</v>
      </c>
      <c r="E140" s="18" t="s">
        <v>36</v>
      </c>
      <c r="F140" s="18">
        <v>38957</v>
      </c>
    </row>
    <row r="141" spans="1:6" ht="21">
      <c r="A141" s="38">
        <v>140</v>
      </c>
      <c r="B141" s="12" t="s">
        <v>233</v>
      </c>
      <c r="C141" s="14" t="s">
        <v>9</v>
      </c>
      <c r="D141" s="14" t="s">
        <v>35</v>
      </c>
      <c r="E141" s="18" t="s">
        <v>36</v>
      </c>
      <c r="F141" s="18">
        <v>37917</v>
      </c>
    </row>
    <row r="142" spans="1:6" ht="21">
      <c r="A142" s="38">
        <v>141</v>
      </c>
      <c r="B142" s="12" t="s">
        <v>235</v>
      </c>
      <c r="C142" s="14" t="s">
        <v>7</v>
      </c>
      <c r="D142" s="14" t="s">
        <v>35</v>
      </c>
      <c r="E142" s="18" t="s">
        <v>36</v>
      </c>
      <c r="F142" s="18">
        <v>38498</v>
      </c>
    </row>
    <row r="143" spans="1:6" ht="21">
      <c r="A143" s="38">
        <v>142</v>
      </c>
      <c r="B143" s="12" t="s">
        <v>236</v>
      </c>
      <c r="C143" s="14" t="s">
        <v>18</v>
      </c>
      <c r="D143" s="14" t="s">
        <v>30</v>
      </c>
      <c r="E143" s="18" t="s">
        <v>36</v>
      </c>
      <c r="F143" s="18">
        <v>40329</v>
      </c>
    </row>
    <row r="144" spans="1:6" ht="21">
      <c r="A144" s="38">
        <v>143</v>
      </c>
      <c r="B144" s="11" t="s">
        <v>134</v>
      </c>
      <c r="C144" s="11" t="s">
        <v>3</v>
      </c>
      <c r="D144" s="12" t="s">
        <v>30</v>
      </c>
      <c r="E144" s="11" t="s">
        <v>31</v>
      </c>
      <c r="F144" s="13">
        <v>38188</v>
      </c>
    </row>
    <row r="145" spans="1:6" ht="21">
      <c r="A145" s="38">
        <v>144</v>
      </c>
      <c r="B145" s="12" t="s">
        <v>237</v>
      </c>
      <c r="C145" s="14" t="s">
        <v>47</v>
      </c>
      <c r="D145" s="14" t="s">
        <v>34</v>
      </c>
      <c r="E145" s="18" t="s">
        <v>31</v>
      </c>
      <c r="F145" s="18">
        <v>37018</v>
      </c>
    </row>
    <row r="146" spans="1:6" ht="21">
      <c r="A146" s="38">
        <v>145</v>
      </c>
      <c r="B146" s="14" t="s">
        <v>238</v>
      </c>
      <c r="C146" s="14" t="s">
        <v>45</v>
      </c>
      <c r="D146" s="14" t="s">
        <v>34</v>
      </c>
      <c r="E146" s="18" t="s">
        <v>31</v>
      </c>
      <c r="F146" s="18">
        <v>37156</v>
      </c>
    </row>
    <row r="147" spans="1:6" ht="21">
      <c r="A147" s="38">
        <v>146</v>
      </c>
      <c r="B147" s="12" t="s">
        <v>239</v>
      </c>
      <c r="C147" s="14" t="s">
        <v>80</v>
      </c>
      <c r="D147" s="14" t="s">
        <v>35</v>
      </c>
      <c r="E147" s="18" t="s">
        <v>36</v>
      </c>
      <c r="F147" s="18">
        <v>36076</v>
      </c>
    </row>
    <row r="148" spans="1:6" ht="21">
      <c r="A148" s="38">
        <v>147</v>
      </c>
      <c r="B148" s="11" t="s">
        <v>131</v>
      </c>
      <c r="C148" s="11" t="s">
        <v>48</v>
      </c>
      <c r="D148" s="12" t="s">
        <v>30</v>
      </c>
      <c r="E148" s="12" t="s">
        <v>36</v>
      </c>
      <c r="F148" s="13">
        <v>36945</v>
      </c>
    </row>
    <row r="149" spans="1:6" ht="21">
      <c r="A149" s="86">
        <v>148</v>
      </c>
      <c r="B149" s="11" t="s">
        <v>243</v>
      </c>
      <c r="C149" s="11" t="s">
        <v>83</v>
      </c>
      <c r="D149" s="12" t="s">
        <v>168</v>
      </c>
      <c r="E149" s="11" t="s">
        <v>36</v>
      </c>
      <c r="F149" s="13">
        <v>35901</v>
      </c>
    </row>
    <row r="150" spans="1:6" ht="21">
      <c r="A150" s="38">
        <v>149</v>
      </c>
      <c r="B150" s="11" t="s">
        <v>244</v>
      </c>
      <c r="C150" s="11" t="s">
        <v>4</v>
      </c>
      <c r="D150" s="12" t="s">
        <v>168</v>
      </c>
      <c r="E150" s="11" t="s">
        <v>31</v>
      </c>
      <c r="F150" s="13">
        <v>37553</v>
      </c>
    </row>
    <row r="151" spans="1:6" ht="21">
      <c r="A151" s="38">
        <v>150</v>
      </c>
      <c r="B151" s="11" t="s">
        <v>245</v>
      </c>
      <c r="C151" s="11" t="s">
        <v>82</v>
      </c>
      <c r="D151" s="12" t="s">
        <v>168</v>
      </c>
      <c r="E151" s="11" t="s">
        <v>31</v>
      </c>
      <c r="F151" s="13">
        <v>36014</v>
      </c>
    </row>
    <row r="152" spans="1:6" ht="21">
      <c r="A152" s="38">
        <v>151</v>
      </c>
      <c r="B152" s="11" t="s">
        <v>246</v>
      </c>
      <c r="C152" s="11" t="s">
        <v>45</v>
      </c>
      <c r="D152" s="12" t="s">
        <v>30</v>
      </c>
      <c r="E152" s="11" t="s">
        <v>31</v>
      </c>
      <c r="F152" s="13">
        <v>37081</v>
      </c>
    </row>
    <row r="153" spans="1:6" ht="21">
      <c r="A153" s="38">
        <v>152</v>
      </c>
      <c r="B153" s="11" t="s">
        <v>247</v>
      </c>
      <c r="C153" s="11" t="s">
        <v>45</v>
      </c>
      <c r="D153" s="12" t="s">
        <v>30</v>
      </c>
      <c r="E153" s="11" t="s">
        <v>31</v>
      </c>
      <c r="F153" s="13">
        <v>37081</v>
      </c>
    </row>
    <row r="154" spans="1:6" ht="21">
      <c r="A154" s="38">
        <v>153</v>
      </c>
      <c r="B154" s="11" t="s">
        <v>248</v>
      </c>
      <c r="C154" s="11" t="s">
        <v>45</v>
      </c>
      <c r="D154" s="12" t="s">
        <v>30</v>
      </c>
      <c r="E154" s="11" t="s">
        <v>31</v>
      </c>
      <c r="F154" s="13">
        <v>37081</v>
      </c>
    </row>
    <row r="155" spans="1:6" ht="21">
      <c r="A155" s="38">
        <v>154</v>
      </c>
      <c r="B155" s="132"/>
      <c r="C155" s="132"/>
      <c r="D155" s="132"/>
      <c r="E155" s="133"/>
      <c r="F155" s="134"/>
    </row>
    <row r="156" spans="1:6" ht="21">
      <c r="A156" s="38">
        <v>155</v>
      </c>
      <c r="B156" s="11" t="s">
        <v>250</v>
      </c>
      <c r="C156" s="11" t="s">
        <v>48</v>
      </c>
      <c r="D156" s="12" t="s">
        <v>168</v>
      </c>
      <c r="E156" s="11" t="s">
        <v>36</v>
      </c>
      <c r="F156" s="13">
        <v>36879</v>
      </c>
    </row>
    <row r="157" spans="1:6" ht="21">
      <c r="A157" s="38">
        <v>156</v>
      </c>
      <c r="B157" s="14" t="s">
        <v>253</v>
      </c>
      <c r="C157" s="14" t="s">
        <v>17</v>
      </c>
      <c r="D157" s="14" t="s">
        <v>30</v>
      </c>
      <c r="E157" s="18" t="s">
        <v>31</v>
      </c>
      <c r="F157" s="18">
        <v>39275</v>
      </c>
    </row>
    <row r="158" spans="1:6" ht="21">
      <c r="A158" s="86">
        <v>157</v>
      </c>
      <c r="B158" s="14" t="s">
        <v>331</v>
      </c>
      <c r="C158" s="14" t="s">
        <v>4</v>
      </c>
      <c r="D158" s="14" t="s">
        <v>34</v>
      </c>
      <c r="E158" s="18" t="s">
        <v>31</v>
      </c>
      <c r="F158" s="18"/>
    </row>
    <row r="159" spans="1:6" ht="21">
      <c r="A159" s="86">
        <v>158</v>
      </c>
      <c r="B159" s="14" t="s">
        <v>332</v>
      </c>
      <c r="C159" s="14" t="s">
        <v>18</v>
      </c>
      <c r="D159" s="14" t="s">
        <v>30</v>
      </c>
      <c r="E159" s="18" t="s">
        <v>36</v>
      </c>
      <c r="F159" s="18"/>
    </row>
    <row r="160" spans="1:6" ht="21">
      <c r="A160" s="38">
        <v>159</v>
      </c>
      <c r="B160" s="11" t="s">
        <v>32</v>
      </c>
      <c r="C160" s="11" t="s">
        <v>3</v>
      </c>
      <c r="D160" s="12" t="s">
        <v>30</v>
      </c>
      <c r="E160" s="12" t="s">
        <v>31</v>
      </c>
      <c r="F160" s="13">
        <v>38424</v>
      </c>
    </row>
    <row r="161" spans="1:6" ht="21">
      <c r="A161" s="38">
        <v>160</v>
      </c>
      <c r="B161" s="14" t="s">
        <v>269</v>
      </c>
      <c r="C161" s="14" t="s">
        <v>5</v>
      </c>
      <c r="D161" s="14" t="s">
        <v>35</v>
      </c>
      <c r="E161" s="18" t="s">
        <v>31</v>
      </c>
      <c r="F161" s="18"/>
    </row>
    <row r="162" spans="1:6" ht="21">
      <c r="A162" s="38">
        <v>161</v>
      </c>
      <c r="B162" s="14" t="s">
        <v>255</v>
      </c>
      <c r="C162" s="14" t="s">
        <v>18</v>
      </c>
      <c r="D162" s="14" t="s">
        <v>35</v>
      </c>
      <c r="E162" s="18" t="s">
        <v>36</v>
      </c>
      <c r="F162" s="18"/>
    </row>
    <row r="163" spans="1:6" ht="21">
      <c r="A163" s="38">
        <v>162</v>
      </c>
      <c r="B163" s="14" t="s">
        <v>270</v>
      </c>
      <c r="C163" s="14" t="s">
        <v>5</v>
      </c>
      <c r="D163" s="14" t="s">
        <v>35</v>
      </c>
      <c r="E163" s="18" t="s">
        <v>31</v>
      </c>
      <c r="F163" s="18"/>
    </row>
    <row r="164" spans="1:6" ht="21">
      <c r="A164" s="38">
        <v>163</v>
      </c>
      <c r="B164" s="14" t="s">
        <v>282</v>
      </c>
      <c r="C164" s="14" t="s">
        <v>46</v>
      </c>
      <c r="D164" s="14" t="s">
        <v>257</v>
      </c>
      <c r="E164" s="18" t="s">
        <v>283</v>
      </c>
      <c r="F164" s="18"/>
    </row>
    <row r="165" spans="1:7" ht="21">
      <c r="A165" s="86">
        <v>164</v>
      </c>
      <c r="B165" s="14"/>
      <c r="C165" s="14"/>
      <c r="D165" s="14"/>
      <c r="E165" s="18"/>
      <c r="F165" s="18"/>
      <c r="G165" s="168"/>
    </row>
    <row r="166" spans="1:6" ht="21">
      <c r="A166" s="38">
        <v>165</v>
      </c>
      <c r="B166" s="14" t="s">
        <v>256</v>
      </c>
      <c r="C166" s="14" t="s">
        <v>17</v>
      </c>
      <c r="D166" s="14" t="s">
        <v>257</v>
      </c>
      <c r="E166" s="18" t="s">
        <v>31</v>
      </c>
      <c r="F166" s="18"/>
    </row>
    <row r="167" spans="1:6" ht="21">
      <c r="A167" s="38">
        <v>166</v>
      </c>
      <c r="B167" s="19" t="s">
        <v>279</v>
      </c>
      <c r="C167" s="14" t="s">
        <v>45</v>
      </c>
      <c r="D167" s="14" t="s">
        <v>257</v>
      </c>
      <c r="E167" s="18" t="s">
        <v>31</v>
      </c>
      <c r="F167" s="18"/>
    </row>
    <row r="168" spans="1:6" ht="21">
      <c r="A168" s="38">
        <v>167</v>
      </c>
      <c r="B168" s="11" t="s">
        <v>132</v>
      </c>
      <c r="C168" s="11" t="s">
        <v>80</v>
      </c>
      <c r="D168" s="12" t="s">
        <v>30</v>
      </c>
      <c r="E168" s="11" t="s">
        <v>36</v>
      </c>
      <c r="F168" s="13">
        <v>36221</v>
      </c>
    </row>
    <row r="169" spans="1:7" ht="21">
      <c r="A169" s="38">
        <v>168</v>
      </c>
      <c r="B169" s="14"/>
      <c r="C169" s="14"/>
      <c r="D169" s="14"/>
      <c r="E169" s="18"/>
      <c r="F169" s="18"/>
      <c r="G169" s="168"/>
    </row>
    <row r="170" spans="1:7" ht="21">
      <c r="A170" s="86">
        <v>169</v>
      </c>
      <c r="B170" s="16"/>
      <c r="C170" s="16"/>
      <c r="D170" s="16"/>
      <c r="E170" s="20"/>
      <c r="F170" s="17"/>
      <c r="G170" s="168"/>
    </row>
    <row r="171" spans="1:6" ht="21">
      <c r="A171" s="86">
        <v>170</v>
      </c>
      <c r="B171" s="16" t="s">
        <v>290</v>
      </c>
      <c r="C171" s="16" t="s">
        <v>49</v>
      </c>
      <c r="D171" s="16" t="s">
        <v>257</v>
      </c>
      <c r="E171" s="20" t="s">
        <v>31</v>
      </c>
      <c r="F171" s="17"/>
    </row>
    <row r="172" spans="1:6" ht="21">
      <c r="A172" s="38">
        <v>171</v>
      </c>
      <c r="B172" s="21" t="s">
        <v>285</v>
      </c>
      <c r="C172" s="21" t="s">
        <v>47</v>
      </c>
      <c r="D172" s="21" t="s">
        <v>257</v>
      </c>
      <c r="E172" s="22" t="s">
        <v>31</v>
      </c>
      <c r="F172" s="23"/>
    </row>
    <row r="173" spans="1:6" ht="21">
      <c r="A173" s="38">
        <v>172</v>
      </c>
      <c r="B173" s="16" t="s">
        <v>278</v>
      </c>
      <c r="C173" s="16" t="s">
        <v>6</v>
      </c>
      <c r="D173" s="16" t="s">
        <v>30</v>
      </c>
      <c r="E173" s="20" t="s">
        <v>36</v>
      </c>
      <c r="F173" s="17"/>
    </row>
    <row r="174" spans="1:6" ht="21">
      <c r="A174" s="38">
        <v>173</v>
      </c>
      <c r="B174" s="16" t="s">
        <v>267</v>
      </c>
      <c r="C174" s="16" t="s">
        <v>7</v>
      </c>
      <c r="D174" s="16" t="s">
        <v>30</v>
      </c>
      <c r="E174" s="20" t="s">
        <v>36</v>
      </c>
      <c r="F174" s="24"/>
    </row>
    <row r="175" spans="1:7" ht="21">
      <c r="A175" s="86">
        <v>174</v>
      </c>
      <c r="B175" s="16"/>
      <c r="C175" s="14"/>
      <c r="D175" s="16"/>
      <c r="E175" s="20"/>
      <c r="F175" s="24"/>
      <c r="G175" s="168"/>
    </row>
    <row r="176" spans="1:6" ht="21">
      <c r="A176" s="38">
        <v>175</v>
      </c>
      <c r="B176" s="16" t="s">
        <v>268</v>
      </c>
      <c r="C176" s="16" t="s">
        <v>7</v>
      </c>
      <c r="D176" s="16" t="s">
        <v>257</v>
      </c>
      <c r="E176" s="20" t="s">
        <v>36</v>
      </c>
      <c r="F176" s="17"/>
    </row>
    <row r="177" spans="1:6" ht="21">
      <c r="A177" s="38">
        <v>176</v>
      </c>
      <c r="B177" s="16" t="s">
        <v>280</v>
      </c>
      <c r="C177" s="16" t="s">
        <v>45</v>
      </c>
      <c r="D177" s="16" t="s">
        <v>257</v>
      </c>
      <c r="E177" s="20" t="s">
        <v>31</v>
      </c>
      <c r="F177" s="17"/>
    </row>
    <row r="178" spans="1:6" ht="21">
      <c r="A178" s="38">
        <v>177</v>
      </c>
      <c r="B178" s="16" t="s">
        <v>288</v>
      </c>
      <c r="C178" s="16" t="s">
        <v>48</v>
      </c>
      <c r="D178" s="16" t="s">
        <v>257</v>
      </c>
      <c r="E178" s="20" t="s">
        <v>36</v>
      </c>
      <c r="F178" s="17"/>
    </row>
    <row r="179" spans="1:6" ht="21">
      <c r="A179" s="38">
        <v>178</v>
      </c>
      <c r="B179" s="16" t="s">
        <v>261</v>
      </c>
      <c r="C179" s="14" t="s">
        <v>18</v>
      </c>
      <c r="D179" s="16" t="s">
        <v>257</v>
      </c>
      <c r="E179" s="20" t="s">
        <v>36</v>
      </c>
      <c r="F179" s="17"/>
    </row>
    <row r="180" spans="1:6" ht="21">
      <c r="A180" s="38">
        <v>179</v>
      </c>
      <c r="B180" s="16" t="s">
        <v>275</v>
      </c>
      <c r="C180" s="16" t="s">
        <v>9</v>
      </c>
      <c r="D180" s="16" t="s">
        <v>257</v>
      </c>
      <c r="E180" s="20" t="s">
        <v>36</v>
      </c>
      <c r="F180" s="17"/>
    </row>
    <row r="181" spans="1:6" ht="21">
      <c r="A181" s="38">
        <v>180</v>
      </c>
      <c r="B181" s="16" t="s">
        <v>276</v>
      </c>
      <c r="C181" s="16" t="s">
        <v>4</v>
      </c>
      <c r="D181" s="16" t="s">
        <v>257</v>
      </c>
      <c r="E181" s="20" t="s">
        <v>31</v>
      </c>
      <c r="F181" s="17"/>
    </row>
    <row r="182" spans="1:6" ht="21">
      <c r="A182" s="38">
        <v>181</v>
      </c>
      <c r="B182" s="16" t="s">
        <v>286</v>
      </c>
      <c r="C182" s="16" t="s">
        <v>47</v>
      </c>
      <c r="D182" s="16" t="s">
        <v>34</v>
      </c>
      <c r="E182" s="20" t="s">
        <v>31</v>
      </c>
      <c r="F182" s="17"/>
    </row>
    <row r="183" spans="1:6" ht="21">
      <c r="A183" s="38">
        <v>182</v>
      </c>
      <c r="B183" s="16" t="s">
        <v>260</v>
      </c>
      <c r="C183" s="14" t="s">
        <v>18</v>
      </c>
      <c r="D183" s="16" t="s">
        <v>30</v>
      </c>
      <c r="E183" s="20" t="s">
        <v>36</v>
      </c>
      <c r="F183" s="17"/>
    </row>
    <row r="184" spans="1:6" ht="21">
      <c r="A184" s="38">
        <v>183</v>
      </c>
      <c r="B184" s="16" t="s">
        <v>265</v>
      </c>
      <c r="C184" s="16" t="s">
        <v>3</v>
      </c>
      <c r="D184" s="16" t="s">
        <v>34</v>
      </c>
      <c r="E184" s="20" t="s">
        <v>31</v>
      </c>
      <c r="F184" s="17"/>
    </row>
    <row r="185" spans="1:6" ht="21">
      <c r="A185" s="38">
        <v>184</v>
      </c>
      <c r="B185" s="16" t="s">
        <v>266</v>
      </c>
      <c r="C185" s="16" t="s">
        <v>3</v>
      </c>
      <c r="D185" s="16" t="s">
        <v>34</v>
      </c>
      <c r="E185" s="20" t="s">
        <v>31</v>
      </c>
      <c r="F185" s="17"/>
    </row>
    <row r="186" spans="1:6" ht="21">
      <c r="A186" s="38">
        <v>185</v>
      </c>
      <c r="B186" s="16" t="s">
        <v>272</v>
      </c>
      <c r="C186" s="16" t="s">
        <v>5</v>
      </c>
      <c r="D186" s="16" t="s">
        <v>34</v>
      </c>
      <c r="E186" s="20" t="s">
        <v>31</v>
      </c>
      <c r="F186" s="17"/>
    </row>
    <row r="187" spans="1:7" ht="21">
      <c r="A187" s="38">
        <v>186</v>
      </c>
      <c r="B187" s="16"/>
      <c r="C187" s="16"/>
      <c r="D187" s="16"/>
      <c r="E187" s="20"/>
      <c r="F187" s="17"/>
      <c r="G187" s="168"/>
    </row>
    <row r="188" spans="1:7" ht="21">
      <c r="A188" s="86">
        <v>187</v>
      </c>
      <c r="B188" s="16"/>
      <c r="C188" s="14"/>
      <c r="D188" s="16"/>
      <c r="E188" s="20"/>
      <c r="F188" s="17"/>
      <c r="G188" s="168"/>
    </row>
    <row r="189" spans="1:6" ht="21">
      <c r="A189" s="86">
        <v>188</v>
      </c>
      <c r="B189" s="16" t="s">
        <v>284</v>
      </c>
      <c r="C189" s="16" t="s">
        <v>46</v>
      </c>
      <c r="D189" s="16" t="s">
        <v>257</v>
      </c>
      <c r="E189" s="20" t="s">
        <v>36</v>
      </c>
      <c r="F189" s="17"/>
    </row>
    <row r="190" spans="1:6" ht="21">
      <c r="A190" s="38">
        <v>189</v>
      </c>
      <c r="B190" s="16" t="s">
        <v>297</v>
      </c>
      <c r="C190" s="16" t="s">
        <v>80</v>
      </c>
      <c r="D190" s="16" t="s">
        <v>34</v>
      </c>
      <c r="E190" s="20" t="s">
        <v>36</v>
      </c>
      <c r="F190" s="17"/>
    </row>
    <row r="191" spans="1:6" ht="21">
      <c r="A191" s="38">
        <v>190</v>
      </c>
      <c r="B191" s="16" t="s">
        <v>281</v>
      </c>
      <c r="C191" s="16" t="s">
        <v>45</v>
      </c>
      <c r="D191" s="16" t="s">
        <v>34</v>
      </c>
      <c r="E191" s="20" t="s">
        <v>31</v>
      </c>
      <c r="F191" s="17"/>
    </row>
    <row r="192" spans="1:6" ht="21">
      <c r="A192" s="38">
        <v>191</v>
      </c>
      <c r="B192" s="16" t="s">
        <v>291</v>
      </c>
      <c r="C192" s="16" t="s">
        <v>49</v>
      </c>
      <c r="D192" s="16" t="s">
        <v>34</v>
      </c>
      <c r="E192" s="20" t="s">
        <v>31</v>
      </c>
      <c r="F192" s="17"/>
    </row>
    <row r="193" spans="1:6" ht="21">
      <c r="A193" s="38">
        <v>192</v>
      </c>
      <c r="B193" s="16" t="s">
        <v>298</v>
      </c>
      <c r="C193" s="16" t="s">
        <v>5</v>
      </c>
      <c r="D193" s="16" t="s">
        <v>34</v>
      </c>
      <c r="E193" s="20" t="s">
        <v>31</v>
      </c>
      <c r="F193" s="17"/>
    </row>
    <row r="194" spans="1:6" ht="21">
      <c r="A194" s="38">
        <v>193</v>
      </c>
      <c r="B194" s="16" t="s">
        <v>127</v>
      </c>
      <c r="C194" s="16" t="s">
        <v>46</v>
      </c>
      <c r="D194" s="16" t="s">
        <v>34</v>
      </c>
      <c r="E194" s="20" t="s">
        <v>283</v>
      </c>
      <c r="F194" s="17"/>
    </row>
    <row r="195" spans="1:6" ht="21">
      <c r="A195" s="38">
        <v>194</v>
      </c>
      <c r="B195" s="16" t="s">
        <v>259</v>
      </c>
      <c r="C195" s="14" t="s">
        <v>18</v>
      </c>
      <c r="D195" s="16" t="s">
        <v>30</v>
      </c>
      <c r="E195" s="20" t="s">
        <v>36</v>
      </c>
      <c r="F195" s="17"/>
    </row>
    <row r="196" spans="1:6" ht="21">
      <c r="A196" s="38">
        <v>195</v>
      </c>
      <c r="B196" s="16" t="s">
        <v>289</v>
      </c>
      <c r="C196" s="16" t="s">
        <v>48</v>
      </c>
      <c r="D196" s="16" t="s">
        <v>168</v>
      </c>
      <c r="E196" s="20" t="s">
        <v>36</v>
      </c>
      <c r="F196" s="17"/>
    </row>
    <row r="197" spans="1:6" ht="21">
      <c r="A197" s="38">
        <v>196</v>
      </c>
      <c r="B197" s="16" t="s">
        <v>295</v>
      </c>
      <c r="C197" s="16" t="s">
        <v>82</v>
      </c>
      <c r="D197" s="16" t="s">
        <v>257</v>
      </c>
      <c r="E197" s="20" t="s">
        <v>31</v>
      </c>
      <c r="F197" s="17"/>
    </row>
    <row r="198" spans="1:6" ht="21">
      <c r="A198" s="38">
        <v>197</v>
      </c>
      <c r="B198" s="16" t="s">
        <v>296</v>
      </c>
      <c r="C198" s="16" t="s">
        <v>82</v>
      </c>
      <c r="D198" s="16" t="s">
        <v>257</v>
      </c>
      <c r="E198" s="20" t="s">
        <v>31</v>
      </c>
      <c r="F198" s="17"/>
    </row>
    <row r="199" spans="1:6" ht="21">
      <c r="A199" s="165">
        <v>198</v>
      </c>
      <c r="B199" s="11" t="s">
        <v>310</v>
      </c>
      <c r="C199" s="11" t="s">
        <v>18</v>
      </c>
      <c r="D199" s="11" t="s">
        <v>34</v>
      </c>
      <c r="E199" s="11" t="s">
        <v>36</v>
      </c>
      <c r="F199" s="116">
        <v>38845</v>
      </c>
    </row>
    <row r="200" spans="1:6" ht="21">
      <c r="A200" s="165">
        <v>199</v>
      </c>
      <c r="B200" s="11" t="s">
        <v>311</v>
      </c>
      <c r="C200" s="11" t="s">
        <v>5</v>
      </c>
      <c r="D200" s="11" t="s">
        <v>34</v>
      </c>
      <c r="E200" s="11" t="s">
        <v>31</v>
      </c>
      <c r="F200" s="116">
        <v>37864</v>
      </c>
    </row>
    <row r="201" spans="1:6" ht="21">
      <c r="A201" s="165">
        <v>200</v>
      </c>
      <c r="B201" s="11" t="s">
        <v>312</v>
      </c>
      <c r="C201" s="11" t="s">
        <v>9</v>
      </c>
      <c r="D201" s="11" t="s">
        <v>257</v>
      </c>
      <c r="E201" s="11" t="s">
        <v>36</v>
      </c>
      <c r="F201" s="116">
        <v>37890</v>
      </c>
    </row>
    <row r="202" spans="1:6" ht="21">
      <c r="A202" s="165">
        <v>201</v>
      </c>
      <c r="B202" s="11" t="s">
        <v>313</v>
      </c>
      <c r="C202" s="11" t="s">
        <v>46</v>
      </c>
      <c r="D202" s="11" t="s">
        <v>257</v>
      </c>
      <c r="E202" s="11" t="s">
        <v>36</v>
      </c>
      <c r="F202" s="116">
        <v>37227</v>
      </c>
    </row>
    <row r="203" spans="1:6" ht="21">
      <c r="A203" s="165">
        <v>202</v>
      </c>
      <c r="B203" s="11" t="s">
        <v>285</v>
      </c>
      <c r="C203" s="11" t="s">
        <v>47</v>
      </c>
      <c r="D203" s="11" t="s">
        <v>257</v>
      </c>
      <c r="E203" s="11" t="s">
        <v>31</v>
      </c>
      <c r="F203" s="116">
        <v>36986</v>
      </c>
    </row>
    <row r="204" spans="1:6" ht="21">
      <c r="A204" s="165">
        <v>203</v>
      </c>
      <c r="B204" s="11" t="s">
        <v>314</v>
      </c>
      <c r="C204" s="11" t="s">
        <v>18</v>
      </c>
      <c r="D204" s="11" t="s">
        <v>257</v>
      </c>
      <c r="E204" s="11" t="s">
        <v>36</v>
      </c>
      <c r="F204" s="116">
        <v>38989</v>
      </c>
    </row>
    <row r="205" spans="1:6" ht="21">
      <c r="A205" s="165">
        <v>204</v>
      </c>
      <c r="B205" s="11" t="s">
        <v>315</v>
      </c>
      <c r="C205" s="11" t="s">
        <v>5</v>
      </c>
      <c r="D205" s="11" t="s">
        <v>257</v>
      </c>
      <c r="E205" s="11" t="s">
        <v>31</v>
      </c>
      <c r="F205" s="116">
        <v>37893</v>
      </c>
    </row>
    <row r="206" spans="1:6" ht="21">
      <c r="A206" s="165">
        <v>205</v>
      </c>
      <c r="B206" s="11" t="s">
        <v>316</v>
      </c>
      <c r="C206" s="11" t="s">
        <v>46</v>
      </c>
      <c r="D206" s="11" t="s">
        <v>168</v>
      </c>
      <c r="E206" s="11" t="s">
        <v>36</v>
      </c>
      <c r="F206" s="116">
        <v>37119</v>
      </c>
    </row>
    <row r="207" spans="1:6" ht="21">
      <c r="A207" s="165">
        <v>206</v>
      </c>
      <c r="B207" s="11" t="s">
        <v>317</v>
      </c>
      <c r="C207" s="11" t="s">
        <v>49</v>
      </c>
      <c r="D207" s="11" t="s">
        <v>168</v>
      </c>
      <c r="E207" s="11" t="s">
        <v>31</v>
      </c>
      <c r="F207" s="116">
        <v>36475</v>
      </c>
    </row>
    <row r="208" spans="1:6" ht="21">
      <c r="A208" s="38">
        <v>207</v>
      </c>
      <c r="B208" s="21" t="s">
        <v>325</v>
      </c>
      <c r="C208" s="16" t="s">
        <v>9</v>
      </c>
      <c r="D208" s="21" t="s">
        <v>30</v>
      </c>
      <c r="E208" s="22" t="s">
        <v>36</v>
      </c>
      <c r="F208" s="25"/>
    </row>
    <row r="209" spans="1:6" ht="21">
      <c r="A209" s="38">
        <v>208</v>
      </c>
      <c r="B209" s="16" t="s">
        <v>323</v>
      </c>
      <c r="C209" s="16" t="s">
        <v>9</v>
      </c>
      <c r="D209" s="16" t="s">
        <v>34</v>
      </c>
      <c r="E209" s="20" t="s">
        <v>36</v>
      </c>
      <c r="F209" s="24"/>
    </row>
    <row r="210" spans="1:6" ht="21">
      <c r="A210" s="38">
        <v>209</v>
      </c>
      <c r="B210" s="16" t="s">
        <v>320</v>
      </c>
      <c r="C210" s="16" t="s">
        <v>18</v>
      </c>
      <c r="D210" s="16" t="s">
        <v>34</v>
      </c>
      <c r="E210" s="20" t="s">
        <v>36</v>
      </c>
      <c r="F210" s="24"/>
    </row>
    <row r="211" spans="1:6" ht="21">
      <c r="A211" s="38">
        <v>210</v>
      </c>
      <c r="B211" s="16" t="s">
        <v>328</v>
      </c>
      <c r="C211" s="16" t="s">
        <v>6</v>
      </c>
      <c r="D211" s="16" t="s">
        <v>257</v>
      </c>
      <c r="E211" s="20" t="s">
        <v>36</v>
      </c>
      <c r="F211" s="24"/>
    </row>
    <row r="212" spans="1:6" ht="21">
      <c r="A212" s="38">
        <v>211</v>
      </c>
      <c r="B212" s="14" t="s">
        <v>271</v>
      </c>
      <c r="C212" s="14" t="s">
        <v>5</v>
      </c>
      <c r="D212" s="14" t="s">
        <v>35</v>
      </c>
      <c r="E212" s="18" t="s">
        <v>31</v>
      </c>
      <c r="F212" s="24"/>
    </row>
    <row r="213" spans="1:6" ht="21">
      <c r="A213" s="86">
        <v>212</v>
      </c>
      <c r="B213" s="16" t="s">
        <v>258</v>
      </c>
      <c r="C213" s="14" t="s">
        <v>18</v>
      </c>
      <c r="D213" s="16" t="s">
        <v>30</v>
      </c>
      <c r="E213" s="20" t="s">
        <v>36</v>
      </c>
      <c r="F213" s="24"/>
    </row>
    <row r="214" spans="1:6" ht="21">
      <c r="A214" s="38">
        <v>213</v>
      </c>
      <c r="B214" s="16"/>
      <c r="C214" s="16"/>
      <c r="D214" s="16"/>
      <c r="E214" s="20"/>
      <c r="F214" s="24"/>
    </row>
    <row r="215" spans="1:6" ht="21">
      <c r="A215" s="38">
        <v>214</v>
      </c>
      <c r="B215" s="16" t="s">
        <v>322</v>
      </c>
      <c r="C215" s="16" t="s">
        <v>3</v>
      </c>
      <c r="D215" s="16" t="s">
        <v>257</v>
      </c>
      <c r="E215" s="20" t="s">
        <v>31</v>
      </c>
      <c r="F215" s="24"/>
    </row>
    <row r="216" spans="1:6" ht="21">
      <c r="A216" s="38">
        <v>215</v>
      </c>
      <c r="B216" s="21" t="s">
        <v>292</v>
      </c>
      <c r="C216" s="16" t="s">
        <v>50</v>
      </c>
      <c r="D216" s="16" t="s">
        <v>35</v>
      </c>
      <c r="E216" s="20" t="s">
        <v>36</v>
      </c>
      <c r="F216" s="24"/>
    </row>
    <row r="217" spans="1:6" ht="21">
      <c r="A217" s="38">
        <v>216</v>
      </c>
      <c r="B217" s="16" t="s">
        <v>287</v>
      </c>
      <c r="C217" s="16" t="s">
        <v>48</v>
      </c>
      <c r="D217" s="16" t="s">
        <v>35</v>
      </c>
      <c r="E217" s="20" t="s">
        <v>36</v>
      </c>
      <c r="F217" s="24"/>
    </row>
    <row r="218" spans="1:6" ht="21">
      <c r="A218" s="38">
        <v>217</v>
      </c>
      <c r="B218" s="132"/>
      <c r="C218" s="132"/>
      <c r="D218" s="132"/>
      <c r="E218" s="133"/>
      <c r="F218" s="24"/>
    </row>
    <row r="219" spans="1:6" ht="21">
      <c r="A219" s="38">
        <v>218</v>
      </c>
      <c r="B219" s="16" t="s">
        <v>345</v>
      </c>
      <c r="C219" s="16" t="s">
        <v>50</v>
      </c>
      <c r="D219" s="16" t="s">
        <v>35</v>
      </c>
      <c r="E219" s="20" t="s">
        <v>36</v>
      </c>
      <c r="F219" s="24"/>
    </row>
    <row r="220" spans="1:6" ht="21">
      <c r="A220" s="38">
        <v>219</v>
      </c>
      <c r="B220" s="21" t="s">
        <v>293</v>
      </c>
      <c r="C220" s="16" t="s">
        <v>50</v>
      </c>
      <c r="D220" s="16" t="s">
        <v>35</v>
      </c>
      <c r="E220" s="20" t="s">
        <v>36</v>
      </c>
      <c r="F220" s="25"/>
    </row>
    <row r="221" spans="1:6" ht="21">
      <c r="A221" s="38">
        <v>220</v>
      </c>
      <c r="B221" s="16" t="s">
        <v>294</v>
      </c>
      <c r="C221" s="16" t="s">
        <v>50</v>
      </c>
      <c r="D221" s="16" t="s">
        <v>35</v>
      </c>
      <c r="E221" s="20" t="s">
        <v>36</v>
      </c>
      <c r="F221" s="24"/>
    </row>
    <row r="222" spans="1:6" ht="21">
      <c r="A222" s="38">
        <v>221</v>
      </c>
      <c r="B222" s="16" t="s">
        <v>277</v>
      </c>
      <c r="C222" s="16" t="s">
        <v>5</v>
      </c>
      <c r="D222" s="16" t="s">
        <v>35</v>
      </c>
      <c r="E222" s="20" t="s">
        <v>31</v>
      </c>
      <c r="F222" s="24"/>
    </row>
    <row r="223" spans="1:6" ht="21">
      <c r="A223" s="86">
        <v>222</v>
      </c>
      <c r="B223" s="11" t="s">
        <v>165</v>
      </c>
      <c r="C223" s="11" t="s">
        <v>50</v>
      </c>
      <c r="D223" s="12" t="s">
        <v>30</v>
      </c>
      <c r="E223" s="11" t="s">
        <v>36</v>
      </c>
      <c r="F223" s="13">
        <v>36503</v>
      </c>
    </row>
    <row r="224" spans="1:6" ht="21">
      <c r="A224" s="86">
        <v>223</v>
      </c>
      <c r="B224" s="16" t="s">
        <v>318</v>
      </c>
      <c r="C224" s="16" t="s">
        <v>17</v>
      </c>
      <c r="D224" s="16" t="s">
        <v>34</v>
      </c>
      <c r="E224" s="20" t="s">
        <v>31</v>
      </c>
      <c r="F224" s="24"/>
    </row>
    <row r="225" spans="1:6" ht="21">
      <c r="A225" s="86">
        <v>224</v>
      </c>
      <c r="B225" s="16" t="s">
        <v>319</v>
      </c>
      <c r="C225" s="16" t="s">
        <v>17</v>
      </c>
      <c r="D225" s="16" t="s">
        <v>34</v>
      </c>
      <c r="E225" s="20" t="s">
        <v>31</v>
      </c>
      <c r="F225" s="24"/>
    </row>
    <row r="226" spans="1:6" ht="21">
      <c r="A226" s="38">
        <v>225</v>
      </c>
      <c r="B226" s="11" t="s">
        <v>187</v>
      </c>
      <c r="C226" s="11" t="s">
        <v>17</v>
      </c>
      <c r="D226" s="12" t="s">
        <v>34</v>
      </c>
      <c r="E226" s="11" t="s">
        <v>31</v>
      </c>
      <c r="F226" s="13">
        <v>38806</v>
      </c>
    </row>
    <row r="227" spans="1:6" ht="21">
      <c r="A227" s="38">
        <v>226</v>
      </c>
      <c r="B227" s="16" t="s">
        <v>321</v>
      </c>
      <c r="C227" s="16" t="s">
        <v>3</v>
      </c>
      <c r="D227" s="16" t="s">
        <v>34</v>
      </c>
      <c r="E227" s="20" t="s">
        <v>31</v>
      </c>
      <c r="F227" s="24"/>
    </row>
    <row r="228" spans="1:6" ht="21">
      <c r="A228" s="86">
        <v>227</v>
      </c>
      <c r="B228" s="11" t="s">
        <v>153</v>
      </c>
      <c r="C228" s="12" t="s">
        <v>48</v>
      </c>
      <c r="D228" s="12" t="s">
        <v>35</v>
      </c>
      <c r="E228" s="12" t="s">
        <v>36</v>
      </c>
      <c r="F228" s="13">
        <v>36797</v>
      </c>
    </row>
    <row r="229" spans="1:6" ht="21">
      <c r="A229" s="86">
        <v>228</v>
      </c>
      <c r="B229" s="16" t="s">
        <v>330</v>
      </c>
      <c r="C229" s="16" t="s">
        <v>45</v>
      </c>
      <c r="D229" s="16" t="s">
        <v>34</v>
      </c>
      <c r="E229" s="20" t="s">
        <v>31</v>
      </c>
      <c r="F229" s="24"/>
    </row>
    <row r="230" spans="1:6" ht="21">
      <c r="A230" s="38">
        <v>229</v>
      </c>
      <c r="B230" s="16" t="s">
        <v>262</v>
      </c>
      <c r="C230" s="14" t="s">
        <v>17</v>
      </c>
      <c r="D230" s="16" t="s">
        <v>257</v>
      </c>
      <c r="E230" s="20" t="s">
        <v>31</v>
      </c>
      <c r="F230" s="24"/>
    </row>
    <row r="231" spans="1:6" ht="21">
      <c r="A231" s="38">
        <v>230</v>
      </c>
      <c r="B231" s="16" t="s">
        <v>273</v>
      </c>
      <c r="C231" s="16" t="s">
        <v>5</v>
      </c>
      <c r="D231" s="16" t="s">
        <v>257</v>
      </c>
      <c r="E231" s="20" t="s">
        <v>31</v>
      </c>
      <c r="F231" s="24"/>
    </row>
    <row r="232" spans="1:6" ht="21">
      <c r="A232" s="38">
        <v>231</v>
      </c>
      <c r="B232" s="16" t="s">
        <v>326</v>
      </c>
      <c r="C232" s="16" t="s">
        <v>5</v>
      </c>
      <c r="D232" s="16" t="s">
        <v>257</v>
      </c>
      <c r="E232" s="20" t="s">
        <v>31</v>
      </c>
      <c r="F232" s="24"/>
    </row>
    <row r="233" spans="1:6" ht="21">
      <c r="A233" s="38">
        <v>232</v>
      </c>
      <c r="B233" s="14" t="s">
        <v>274</v>
      </c>
      <c r="C233" s="14" t="s">
        <v>9</v>
      </c>
      <c r="D233" s="14" t="s">
        <v>257</v>
      </c>
      <c r="E233" s="18" t="s">
        <v>36</v>
      </c>
      <c r="F233" s="24"/>
    </row>
    <row r="234" spans="1:6" ht="21">
      <c r="A234" s="38">
        <v>233</v>
      </c>
      <c r="B234" s="26" t="s">
        <v>327</v>
      </c>
      <c r="C234" s="26" t="s">
        <v>9</v>
      </c>
      <c r="D234" s="26" t="s">
        <v>35</v>
      </c>
      <c r="E234" s="27" t="s">
        <v>36</v>
      </c>
      <c r="F234" s="25"/>
    </row>
    <row r="235" spans="1:6" ht="21">
      <c r="A235" s="38">
        <v>234</v>
      </c>
      <c r="B235" s="26" t="s">
        <v>336</v>
      </c>
      <c r="C235" s="26" t="s">
        <v>17</v>
      </c>
      <c r="D235" s="26" t="s">
        <v>257</v>
      </c>
      <c r="E235" s="27" t="s">
        <v>31</v>
      </c>
      <c r="F235" s="17">
        <v>38807</v>
      </c>
    </row>
    <row r="236" spans="1:6" ht="21">
      <c r="A236" s="38">
        <v>235</v>
      </c>
      <c r="B236" s="26" t="s">
        <v>322</v>
      </c>
      <c r="C236" s="26" t="s">
        <v>3</v>
      </c>
      <c r="D236" s="26" t="s">
        <v>257</v>
      </c>
      <c r="E236" s="27" t="s">
        <v>31</v>
      </c>
      <c r="F236" s="17">
        <v>38414</v>
      </c>
    </row>
    <row r="237" spans="1:6" ht="21">
      <c r="A237" s="38">
        <v>236</v>
      </c>
      <c r="B237" s="26" t="s">
        <v>337</v>
      </c>
      <c r="C237" s="26" t="s">
        <v>17</v>
      </c>
      <c r="D237" s="26" t="s">
        <v>30</v>
      </c>
      <c r="E237" s="27" t="s">
        <v>31</v>
      </c>
      <c r="F237" s="17">
        <v>38450</v>
      </c>
    </row>
    <row r="238" spans="1:6" ht="21">
      <c r="A238" s="38">
        <v>237</v>
      </c>
      <c r="B238" s="26" t="s">
        <v>338</v>
      </c>
      <c r="C238" s="26" t="s">
        <v>50</v>
      </c>
      <c r="D238" s="26" t="s">
        <v>257</v>
      </c>
      <c r="E238" s="27" t="s">
        <v>36</v>
      </c>
      <c r="F238" s="17">
        <v>36537</v>
      </c>
    </row>
    <row r="239" spans="1:6" ht="21">
      <c r="A239" s="38">
        <v>238</v>
      </c>
      <c r="B239" s="26" t="s">
        <v>339</v>
      </c>
      <c r="C239" s="16" t="s">
        <v>46</v>
      </c>
      <c r="D239" s="26" t="s">
        <v>34</v>
      </c>
      <c r="E239" s="27" t="s">
        <v>36</v>
      </c>
      <c r="F239" s="17">
        <v>37151</v>
      </c>
    </row>
    <row r="240" spans="1:6" ht="21">
      <c r="A240" s="38">
        <v>239</v>
      </c>
      <c r="B240" s="26" t="s">
        <v>340</v>
      </c>
      <c r="C240" s="26" t="s">
        <v>6</v>
      </c>
      <c r="D240" s="26" t="s">
        <v>34</v>
      </c>
      <c r="E240" s="27" t="s">
        <v>36</v>
      </c>
      <c r="F240" s="17">
        <v>37718</v>
      </c>
    </row>
    <row r="241" spans="1:6" ht="21">
      <c r="A241" s="38">
        <v>240</v>
      </c>
      <c r="B241" s="26" t="s">
        <v>341</v>
      </c>
      <c r="C241" s="26" t="s">
        <v>49</v>
      </c>
      <c r="D241" s="26" t="s">
        <v>34</v>
      </c>
      <c r="E241" s="27" t="s">
        <v>31</v>
      </c>
      <c r="F241" s="23">
        <v>36407</v>
      </c>
    </row>
    <row r="242" spans="1:6" ht="21">
      <c r="A242" s="38">
        <v>241</v>
      </c>
      <c r="B242" s="11" t="s">
        <v>10</v>
      </c>
      <c r="C242" s="11" t="s">
        <v>49</v>
      </c>
      <c r="D242" s="12" t="s">
        <v>34</v>
      </c>
      <c r="E242" s="12" t="s">
        <v>31</v>
      </c>
      <c r="F242" s="13">
        <v>36460</v>
      </c>
    </row>
    <row r="243" spans="1:6" ht="21">
      <c r="A243" s="38">
        <v>242</v>
      </c>
      <c r="B243" s="16" t="s">
        <v>342</v>
      </c>
      <c r="C243" s="16" t="s">
        <v>17</v>
      </c>
      <c r="D243" s="16" t="s">
        <v>34</v>
      </c>
      <c r="E243" s="20" t="s">
        <v>31</v>
      </c>
      <c r="F243" s="17">
        <v>39056</v>
      </c>
    </row>
    <row r="244" spans="1:6" ht="21">
      <c r="A244" s="38">
        <v>243</v>
      </c>
      <c r="B244" s="16"/>
      <c r="C244" s="16"/>
      <c r="D244" s="16"/>
      <c r="E244" s="20"/>
      <c r="F244" s="24"/>
    </row>
    <row r="245" spans="1:6" ht="21">
      <c r="A245" s="38">
        <v>244</v>
      </c>
      <c r="B245" s="11" t="s">
        <v>161</v>
      </c>
      <c r="C245" s="11" t="s">
        <v>18</v>
      </c>
      <c r="D245" s="12" t="s">
        <v>168</v>
      </c>
      <c r="E245" s="11" t="s">
        <v>36</v>
      </c>
      <c r="F245" s="13">
        <v>39463</v>
      </c>
    </row>
    <row r="246" spans="1:6" ht="21">
      <c r="A246" s="38">
        <v>245</v>
      </c>
      <c r="B246" s="16"/>
      <c r="C246" s="16"/>
      <c r="D246" s="16"/>
      <c r="E246" s="20"/>
      <c r="F246" s="24"/>
    </row>
    <row r="247" spans="1:6" ht="21">
      <c r="A247" s="38">
        <v>246</v>
      </c>
      <c r="B247" s="16"/>
      <c r="C247" s="16"/>
      <c r="D247" s="16"/>
      <c r="E247" s="20"/>
      <c r="F247" s="24"/>
    </row>
    <row r="248" spans="1:6" ht="21">
      <c r="A248" s="38">
        <v>247</v>
      </c>
      <c r="B248" s="16"/>
      <c r="C248" s="16"/>
      <c r="D248" s="16"/>
      <c r="E248" s="20"/>
      <c r="F248" s="24"/>
    </row>
    <row r="249" spans="1:6" ht="21">
      <c r="A249" s="38">
        <v>248</v>
      </c>
      <c r="B249" s="11" t="s">
        <v>213</v>
      </c>
      <c r="C249" s="11" t="s">
        <v>18</v>
      </c>
      <c r="D249" s="12" t="s">
        <v>30</v>
      </c>
      <c r="E249" s="11" t="s">
        <v>36</v>
      </c>
      <c r="F249" s="13">
        <v>38220</v>
      </c>
    </row>
    <row r="250" spans="1:6" ht="21">
      <c r="A250" s="38">
        <v>249</v>
      </c>
      <c r="B250" s="11" t="s">
        <v>212</v>
      </c>
      <c r="C250" s="11" t="s">
        <v>7</v>
      </c>
      <c r="D250" s="12" t="s">
        <v>30</v>
      </c>
      <c r="E250" s="11" t="s">
        <v>36</v>
      </c>
      <c r="F250" s="13">
        <v>38238</v>
      </c>
    </row>
    <row r="251" spans="1:6" ht="21">
      <c r="A251" s="38">
        <v>250</v>
      </c>
      <c r="B251" s="16" t="s">
        <v>264</v>
      </c>
      <c r="C251" s="16" t="s">
        <v>3</v>
      </c>
      <c r="D251" s="16" t="s">
        <v>35</v>
      </c>
      <c r="E251" s="20" t="s">
        <v>31</v>
      </c>
      <c r="F251" s="24"/>
    </row>
    <row r="252" spans="1:6" ht="21">
      <c r="A252" s="38">
        <v>251</v>
      </c>
      <c r="B252" s="11" t="s">
        <v>249</v>
      </c>
      <c r="C252" s="11" t="s">
        <v>45</v>
      </c>
      <c r="D252" s="12" t="s">
        <v>35</v>
      </c>
      <c r="E252" s="11" t="s">
        <v>31</v>
      </c>
      <c r="F252" s="13">
        <v>37175</v>
      </c>
    </row>
    <row r="253" spans="1:6" ht="21">
      <c r="A253" s="38">
        <v>252</v>
      </c>
      <c r="B253" s="11" t="s">
        <v>128</v>
      </c>
      <c r="C253" s="11" t="s">
        <v>80</v>
      </c>
      <c r="D253" s="12" t="s">
        <v>35</v>
      </c>
      <c r="E253" s="11" t="s">
        <v>36</v>
      </c>
      <c r="F253" s="13">
        <v>36076</v>
      </c>
    </row>
    <row r="254" spans="1:6" ht="21">
      <c r="A254" s="38">
        <v>253</v>
      </c>
      <c r="B254" s="16"/>
      <c r="C254" s="16"/>
      <c r="D254" s="16"/>
      <c r="E254" s="20"/>
      <c r="F254" s="24"/>
    </row>
    <row r="255" spans="1:6" ht="21">
      <c r="A255" s="38">
        <v>254</v>
      </c>
      <c r="B255" s="16"/>
      <c r="C255" s="16"/>
      <c r="D255" s="16"/>
      <c r="E255" s="20"/>
      <c r="F255" s="24"/>
    </row>
    <row r="256" spans="1:6" ht="21">
      <c r="A256" s="38">
        <v>255</v>
      </c>
      <c r="B256" s="16"/>
      <c r="C256" s="16"/>
      <c r="D256" s="16"/>
      <c r="E256" s="20"/>
      <c r="F256" s="17"/>
    </row>
    <row r="257" spans="1:6" ht="21">
      <c r="A257" s="38">
        <v>256</v>
      </c>
      <c r="B257" s="16" t="s">
        <v>343</v>
      </c>
      <c r="C257" s="16" t="s">
        <v>18</v>
      </c>
      <c r="D257" s="16" t="s">
        <v>30</v>
      </c>
      <c r="E257" s="20" t="s">
        <v>36</v>
      </c>
      <c r="F257" s="17">
        <v>39286</v>
      </c>
    </row>
    <row r="258" spans="1:6" ht="21">
      <c r="A258" s="38">
        <v>257</v>
      </c>
      <c r="B258" s="16"/>
      <c r="C258" s="16"/>
      <c r="D258" s="16"/>
      <c r="E258" s="20"/>
      <c r="F258" s="24"/>
    </row>
    <row r="259" spans="1:6" ht="21">
      <c r="A259" s="38">
        <v>258</v>
      </c>
      <c r="B259" s="16"/>
      <c r="C259" s="16"/>
      <c r="D259" s="16"/>
      <c r="E259" s="20"/>
      <c r="F259" s="24"/>
    </row>
    <row r="260" spans="1:6" ht="21">
      <c r="A260" s="38">
        <v>259</v>
      </c>
      <c r="B260" s="16"/>
      <c r="C260" s="16"/>
      <c r="D260" s="16"/>
      <c r="E260" s="20"/>
      <c r="F260" s="24"/>
    </row>
    <row r="261" spans="1:6" ht="21">
      <c r="A261" s="38">
        <v>260</v>
      </c>
      <c r="B261" s="16"/>
      <c r="C261" s="16"/>
      <c r="D261" s="16"/>
      <c r="E261" s="20"/>
      <c r="F261" s="24"/>
    </row>
    <row r="262" spans="1:6" ht="21">
      <c r="A262" s="38">
        <v>261</v>
      </c>
      <c r="B262" s="16"/>
      <c r="C262" s="16"/>
      <c r="D262" s="16"/>
      <c r="E262" s="20"/>
      <c r="F262" s="24"/>
    </row>
    <row r="263" spans="1:6" ht="21">
      <c r="A263" s="38">
        <v>262</v>
      </c>
      <c r="B263" s="16"/>
      <c r="C263" s="16"/>
      <c r="D263" s="16"/>
      <c r="E263" s="20"/>
      <c r="F263" s="24"/>
    </row>
    <row r="264" spans="1:6" ht="21">
      <c r="A264" s="38">
        <v>263</v>
      </c>
      <c r="B264" s="16"/>
      <c r="C264" s="16"/>
      <c r="D264" s="16"/>
      <c r="E264" s="20"/>
      <c r="F264" s="24"/>
    </row>
    <row r="265" spans="1:6" ht="21">
      <c r="A265" s="38">
        <v>264</v>
      </c>
      <c r="B265" s="16"/>
      <c r="C265" s="16"/>
      <c r="D265" s="16"/>
      <c r="E265" s="20"/>
      <c r="F265" s="24"/>
    </row>
    <row r="266" spans="1:6" ht="21">
      <c r="A266" s="38">
        <v>265</v>
      </c>
      <c r="B266" s="16"/>
      <c r="C266" s="16"/>
      <c r="D266" s="16"/>
      <c r="E266" s="20"/>
      <c r="F266" s="17"/>
    </row>
    <row r="267" spans="1:6" ht="21">
      <c r="A267" s="38">
        <v>266</v>
      </c>
      <c r="B267" s="16"/>
      <c r="C267" s="16"/>
      <c r="D267" s="16"/>
      <c r="E267" s="20"/>
      <c r="F267" s="17"/>
    </row>
    <row r="268" spans="1:6" ht="21">
      <c r="A268" s="38">
        <v>267</v>
      </c>
      <c r="B268" s="28"/>
      <c r="C268" s="28"/>
      <c r="D268" s="28"/>
      <c r="E268" s="29"/>
      <c r="F268" s="30"/>
    </row>
    <row r="269" spans="1:6" ht="21">
      <c r="A269" s="38">
        <v>268</v>
      </c>
      <c r="B269" s="28"/>
      <c r="C269" s="28"/>
      <c r="D269" s="28"/>
      <c r="E269" s="29"/>
      <c r="F269" s="30"/>
    </row>
    <row r="270" spans="1:6" ht="21">
      <c r="A270" s="38">
        <v>269</v>
      </c>
      <c r="B270" s="28"/>
      <c r="C270" s="28"/>
      <c r="D270" s="28"/>
      <c r="E270" s="29"/>
      <c r="F270" s="30"/>
    </row>
    <row r="271" spans="1:6" ht="21">
      <c r="A271" s="38">
        <v>270</v>
      </c>
      <c r="B271" s="28"/>
      <c r="C271" s="28"/>
      <c r="D271" s="28"/>
      <c r="E271" s="29"/>
      <c r="F271" s="30"/>
    </row>
    <row r="272" spans="1:6" ht="21">
      <c r="A272" s="38">
        <v>271</v>
      </c>
      <c r="B272" s="28"/>
      <c r="C272" s="28"/>
      <c r="D272" s="28"/>
      <c r="E272" s="29"/>
      <c r="F272" s="30"/>
    </row>
    <row r="273" spans="1:6" ht="21">
      <c r="A273" s="38">
        <v>272</v>
      </c>
      <c r="B273" s="28"/>
      <c r="C273" s="28"/>
      <c r="D273" s="28"/>
      <c r="E273" s="29"/>
      <c r="F273" s="30"/>
    </row>
    <row r="274" spans="1:6" ht="21">
      <c r="A274" s="38">
        <v>273</v>
      </c>
      <c r="B274" s="28"/>
      <c r="C274" s="28"/>
      <c r="D274" s="28"/>
      <c r="E274" s="29"/>
      <c r="F274" s="30"/>
    </row>
    <row r="275" spans="1:6" ht="21">
      <c r="A275" s="38">
        <v>274</v>
      </c>
      <c r="B275" s="28"/>
      <c r="C275" s="28"/>
      <c r="D275" s="28"/>
      <c r="E275" s="29"/>
      <c r="F275" s="30"/>
    </row>
    <row r="276" spans="1:6" ht="21">
      <c r="A276" s="38">
        <v>275</v>
      </c>
      <c r="B276" s="28"/>
      <c r="C276" s="28"/>
      <c r="D276" s="28"/>
      <c r="E276" s="29"/>
      <c r="F276" s="30"/>
    </row>
    <row r="277" spans="1:6" ht="21">
      <c r="A277" s="38">
        <v>276</v>
      </c>
      <c r="B277" s="28"/>
      <c r="C277" s="28"/>
      <c r="D277" s="28"/>
      <c r="E277" s="29"/>
      <c r="F277" s="30"/>
    </row>
    <row r="278" spans="1:6" ht="21">
      <c r="A278" s="38">
        <v>277</v>
      </c>
      <c r="B278" s="28"/>
      <c r="C278" s="28"/>
      <c r="D278" s="28"/>
      <c r="E278" s="29"/>
      <c r="F278" s="31"/>
    </row>
    <row r="279" spans="1:6" ht="21">
      <c r="A279" s="38">
        <v>278</v>
      </c>
      <c r="B279" s="28"/>
      <c r="C279" s="28"/>
      <c r="D279" s="28"/>
      <c r="E279" s="29"/>
      <c r="F279" s="30"/>
    </row>
    <row r="280" spans="1:6" ht="21">
      <c r="A280" s="38">
        <v>279</v>
      </c>
      <c r="B280" s="32"/>
      <c r="C280" s="28"/>
      <c r="D280" s="32"/>
      <c r="E280" s="33"/>
      <c r="F280" s="30"/>
    </row>
    <row r="281" spans="1:6" ht="21">
      <c r="A281" s="38">
        <v>280</v>
      </c>
      <c r="B281" s="32"/>
      <c r="C281" s="28"/>
      <c r="D281" s="32"/>
      <c r="E281" s="33"/>
      <c r="F281" s="30"/>
    </row>
    <row r="282" spans="1:6" ht="21">
      <c r="A282" s="38">
        <v>281</v>
      </c>
      <c r="B282" s="34"/>
      <c r="C282" s="34"/>
      <c r="D282" s="34"/>
      <c r="E282" s="35"/>
      <c r="F282" s="24"/>
    </row>
    <row r="283" spans="1:6" ht="21">
      <c r="A283" s="38">
        <v>282</v>
      </c>
      <c r="B283" s="34"/>
      <c r="C283" s="34"/>
      <c r="D283" s="34"/>
      <c r="E283" s="35"/>
      <c r="F283" s="24"/>
    </row>
    <row r="284" spans="1:6" ht="21">
      <c r="A284" s="38">
        <v>283</v>
      </c>
      <c r="B284" s="32"/>
      <c r="C284" s="28"/>
      <c r="D284" s="32"/>
      <c r="E284" s="33"/>
      <c r="F284" s="31"/>
    </row>
    <row r="285" spans="2:6" ht="21">
      <c r="B285" s="4"/>
      <c r="C285" s="4"/>
      <c r="D285" s="4"/>
      <c r="E285" s="5"/>
      <c r="F285" s="6"/>
    </row>
    <row r="286" spans="2:6" ht="21">
      <c r="B286" s="7"/>
      <c r="C286" s="7"/>
      <c r="D286" s="7"/>
      <c r="E286" s="8"/>
      <c r="F286" s="6"/>
    </row>
    <row r="287" spans="2:6" ht="21">
      <c r="B287" s="7"/>
      <c r="C287" s="7"/>
      <c r="D287" s="7"/>
      <c r="E287" s="8"/>
      <c r="F287" s="6"/>
    </row>
    <row r="288" spans="2:6" ht="21">
      <c r="B288" s="7"/>
      <c r="C288" s="7"/>
      <c r="D288" s="7"/>
      <c r="E288" s="8"/>
      <c r="F288" s="6"/>
    </row>
    <row r="289" spans="2:6" ht="21">
      <c r="B289" s="7"/>
      <c r="C289" s="7"/>
      <c r="D289" s="7"/>
      <c r="E289" s="8"/>
      <c r="F289" s="6"/>
    </row>
    <row r="290" spans="2:5" ht="21">
      <c r="B290" s="7"/>
      <c r="C290" s="7"/>
      <c r="D290" s="7"/>
      <c r="E290" s="8"/>
    </row>
    <row r="291" spans="2:5" ht="21">
      <c r="B291" s="7"/>
      <c r="C291" s="7"/>
      <c r="D291" s="7"/>
      <c r="E291" s="8"/>
    </row>
    <row r="292" spans="2:6" ht="21">
      <c r="B292" s="7"/>
      <c r="C292" s="7"/>
      <c r="D292" s="7"/>
      <c r="E292" s="8"/>
      <c r="F292" s="6"/>
    </row>
    <row r="294" ht="21">
      <c r="F294" s="6"/>
    </row>
    <row r="299" ht="21">
      <c r="F299" s="6"/>
    </row>
    <row r="300" ht="21">
      <c r="F300" s="6"/>
    </row>
    <row r="301" ht="21">
      <c r="F301" s="6"/>
    </row>
    <row r="302" ht="21">
      <c r="F302" s="6"/>
    </row>
    <row r="303" ht="21">
      <c r="F303" s="6"/>
    </row>
    <row r="304" ht="21">
      <c r="F304" s="6"/>
    </row>
    <row r="305" ht="21">
      <c r="F305" s="6"/>
    </row>
    <row r="306" ht="21">
      <c r="F306" s="6"/>
    </row>
    <row r="307" ht="21">
      <c r="F307" s="6"/>
    </row>
    <row r="308" ht="21">
      <c r="F308" s="6"/>
    </row>
    <row r="312" ht="21">
      <c r="F312" s="6"/>
    </row>
  </sheetData>
  <sheetProtection/>
  <autoFilter ref="A1:F284"/>
  <dataValidations count="2">
    <dataValidation type="list" allowBlank="1" showErrorMessage="1" sqref="C169:C173 C147:C154 C156 C132:C145 C160:C161 C163:C165 C184:C187 C180:C182 C176:C178 C189:C194 C167 C231:C528 C18:C54 C56 C1:C16 C196:C212 C214:C217 C219:C229 C115:C129 C58:C113">
      <formula1>Groups</formula1>
      <formula2>0</formula2>
    </dataValidation>
    <dataValidation type="list" allowBlank="1" showErrorMessage="1" sqref="E115:F127 D251:E251 D249:F250 F113 E149:F153 D132:D143 E94:E101 D115:D129 D110:E113 D104:E108 D161:F163 F169 D169:E173 D253:E528 D45:E54 D56:E56 D176:E212 D87:D101 F89:F93 D145 D147 D252:F252 D149:D154 D156:F156 D148:E148 D144:E144 D165:F167 D31:E43 D58:E85 D214:E217 D219:E225 D160:E160 D18:E29 D1:E16 D227:E248">
      <formula1>Clubs</formula1>
      <formula2>0</formula2>
    </dataValidation>
  </dataValidation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7.8515625" style="0" customWidth="1"/>
  </cols>
  <sheetData>
    <row r="1" spans="1:2" ht="23.25">
      <c r="A1" s="1" t="s">
        <v>14</v>
      </c>
      <c r="B1" s="1" t="s">
        <v>16</v>
      </c>
    </row>
    <row r="2" spans="1:2" ht="23.25">
      <c r="A2" s="2">
        <v>1</v>
      </c>
      <c r="B2" s="2"/>
    </row>
    <row r="3" spans="1:2" ht="23.25">
      <c r="A3" s="2">
        <v>2</v>
      </c>
      <c r="B3" s="2"/>
    </row>
    <row r="4" spans="1:2" ht="23.25">
      <c r="A4" s="2">
        <v>3</v>
      </c>
      <c r="B4" s="2"/>
    </row>
    <row r="5" spans="1:2" ht="23.25">
      <c r="A5" s="2">
        <v>4</v>
      </c>
      <c r="B5" s="2"/>
    </row>
    <row r="6" spans="1:2" ht="23.25">
      <c r="A6" s="2">
        <v>5</v>
      </c>
      <c r="B6" s="2"/>
    </row>
    <row r="7" spans="1:2" ht="23.25">
      <c r="A7" s="2">
        <v>6</v>
      </c>
      <c r="B7" s="2"/>
    </row>
    <row r="8" spans="1:2" ht="23.25">
      <c r="A8" s="2">
        <v>7</v>
      </c>
      <c r="B8" s="2"/>
    </row>
    <row r="9" spans="1:2" ht="23.25">
      <c r="A9" s="2">
        <v>8</v>
      </c>
      <c r="B9" s="2"/>
    </row>
    <row r="10" spans="1:2" ht="23.25">
      <c r="A10" s="2">
        <v>9</v>
      </c>
      <c r="B10" s="2"/>
    </row>
    <row r="11" spans="1:2" ht="23.25">
      <c r="A11" s="2">
        <v>10</v>
      </c>
      <c r="B11" s="2"/>
    </row>
    <row r="12" spans="1:2" ht="23.25">
      <c r="A12" s="2">
        <v>11</v>
      </c>
      <c r="B12" s="2"/>
    </row>
    <row r="13" spans="1:2" ht="23.25">
      <c r="A13" s="2">
        <v>12</v>
      </c>
      <c r="B13" s="2"/>
    </row>
    <row r="14" spans="1:2" ht="23.25">
      <c r="A14" s="2">
        <v>13</v>
      </c>
      <c r="B14" s="2"/>
    </row>
    <row r="15" spans="1:2" ht="23.25">
      <c r="A15" s="2">
        <v>14</v>
      </c>
      <c r="B15" s="2"/>
    </row>
    <row r="16" spans="1:2" ht="23.25">
      <c r="A16" s="2">
        <v>15</v>
      </c>
      <c r="B16" s="2"/>
    </row>
    <row r="17" spans="1:2" ht="23.25">
      <c r="A17" s="2">
        <v>16</v>
      </c>
      <c r="B17" s="2"/>
    </row>
    <row r="18" spans="1:2" ht="23.25">
      <c r="A18" s="2">
        <v>17</v>
      </c>
      <c r="B18" s="2"/>
    </row>
    <row r="19" spans="1:2" ht="23.25">
      <c r="A19" s="2">
        <v>18</v>
      </c>
      <c r="B19" s="2"/>
    </row>
    <row r="20" spans="1:2" ht="23.25">
      <c r="A20" s="2">
        <v>19</v>
      </c>
      <c r="B20" s="2"/>
    </row>
    <row r="21" spans="1:2" ht="23.25">
      <c r="A21" s="2">
        <v>20</v>
      </c>
      <c r="B21" s="2"/>
    </row>
    <row r="22" spans="1:2" ht="23.25">
      <c r="A22" s="2">
        <v>21</v>
      </c>
      <c r="B22" s="2"/>
    </row>
    <row r="23" spans="1:2" ht="23.25">
      <c r="A23" s="2">
        <v>22</v>
      </c>
      <c r="B23" s="2"/>
    </row>
    <row r="24" spans="1:2" ht="23.25">
      <c r="A24" s="2">
        <v>23</v>
      </c>
      <c r="B24" s="2"/>
    </row>
    <row r="25" spans="1:2" ht="23.25">
      <c r="A25" s="2">
        <v>24</v>
      </c>
      <c r="B25" s="2"/>
    </row>
    <row r="26" spans="1:2" ht="23.25">
      <c r="A26" s="2">
        <v>25</v>
      </c>
      <c r="B26" s="2"/>
    </row>
    <row r="27" spans="1:2" ht="23.25">
      <c r="A27" s="2">
        <v>26</v>
      </c>
      <c r="B27" s="2"/>
    </row>
    <row r="28" spans="1:2" ht="23.25">
      <c r="A28" s="2">
        <v>27</v>
      </c>
      <c r="B28" s="2"/>
    </row>
    <row r="29" spans="1:2" ht="23.25">
      <c r="A29" s="2">
        <v>28</v>
      </c>
      <c r="B29" s="2"/>
    </row>
    <row r="30" spans="1:2" ht="23.25">
      <c r="A30" s="2">
        <v>29</v>
      </c>
      <c r="B30" s="2"/>
    </row>
    <row r="31" spans="1:2" ht="23.25">
      <c r="A31" s="2">
        <v>30</v>
      </c>
      <c r="B31" s="2"/>
    </row>
  </sheetData>
  <sheetProtection/>
  <printOptions/>
  <pageMargins left="0.7480314960629921" right="0.3937007874015748" top="0.984251968503937" bottom="0.5905511811023623" header="0.3937007874015748" footer="0.3937007874015748"/>
  <pageSetup horizontalDpi="300" verticalDpi="300" orientation="portrait" paperSize="9" r:id="rId1"/>
  <headerFooter alignWithMargins="0">
    <oddHeader>&amp;C&amp;"Arial,Bold"&amp;14Age Group          _______________________</oddHeader>
    <oddFooter>&amp;R&amp;"Arial,Bold"McGrady Financial Services Junior XC Series  2013-2014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14.57421875" style="0" customWidth="1"/>
    <col min="2" max="2" width="20.8515625" style="0" customWidth="1"/>
  </cols>
  <sheetData>
    <row r="1" spans="1:2" ht="23.25">
      <c r="A1" s="1" t="s">
        <v>14</v>
      </c>
      <c r="B1" s="1" t="s">
        <v>15</v>
      </c>
    </row>
    <row r="2" spans="1:2" ht="23.25">
      <c r="A2" s="2">
        <v>1</v>
      </c>
      <c r="B2" s="2"/>
    </row>
    <row r="3" spans="1:2" ht="23.25">
      <c r="A3" s="2">
        <v>2</v>
      </c>
      <c r="B3" s="2"/>
    </row>
    <row r="4" spans="1:2" ht="23.25">
      <c r="A4" s="2">
        <v>3</v>
      </c>
      <c r="B4" s="2"/>
    </row>
    <row r="5" spans="1:2" ht="23.25">
      <c r="A5" s="2">
        <v>4</v>
      </c>
      <c r="B5" s="2"/>
    </row>
    <row r="6" spans="1:2" ht="23.25">
      <c r="A6" s="2">
        <v>5</v>
      </c>
      <c r="B6" s="2"/>
    </row>
    <row r="7" spans="1:2" ht="23.25">
      <c r="A7" s="2">
        <v>6</v>
      </c>
      <c r="B7" s="2"/>
    </row>
    <row r="8" spans="1:2" ht="23.25">
      <c r="A8" s="2">
        <v>7</v>
      </c>
      <c r="B8" s="2"/>
    </row>
    <row r="9" spans="1:2" ht="23.25">
      <c r="A9" s="2">
        <v>8</v>
      </c>
      <c r="B9" s="2"/>
    </row>
    <row r="10" spans="1:2" ht="23.25">
      <c r="A10" s="2">
        <v>9</v>
      </c>
      <c r="B10" s="2"/>
    </row>
    <row r="11" spans="1:2" ht="23.25">
      <c r="A11" s="2">
        <v>10</v>
      </c>
      <c r="B11" s="2"/>
    </row>
    <row r="12" spans="1:2" ht="23.25">
      <c r="A12" s="2">
        <v>11</v>
      </c>
      <c r="B12" s="2"/>
    </row>
    <row r="13" spans="1:2" ht="23.25">
      <c r="A13" s="2">
        <v>12</v>
      </c>
      <c r="B13" s="2"/>
    </row>
    <row r="14" spans="1:2" ht="23.25">
      <c r="A14" s="2">
        <v>13</v>
      </c>
      <c r="B14" s="2"/>
    </row>
    <row r="15" spans="1:2" ht="23.25">
      <c r="A15" s="2">
        <v>14</v>
      </c>
      <c r="B15" s="2"/>
    </row>
    <row r="16" spans="1:2" ht="23.25">
      <c r="A16" s="2">
        <v>15</v>
      </c>
      <c r="B16" s="2"/>
    </row>
    <row r="17" spans="1:2" ht="23.25">
      <c r="A17" s="2">
        <v>16</v>
      </c>
      <c r="B17" s="2"/>
    </row>
    <row r="18" spans="1:2" ht="23.25">
      <c r="A18" s="2">
        <v>17</v>
      </c>
      <c r="B18" s="2"/>
    </row>
    <row r="19" spans="1:2" ht="23.25">
      <c r="A19" s="2">
        <v>18</v>
      </c>
      <c r="B19" s="2"/>
    </row>
    <row r="20" spans="1:2" ht="23.25">
      <c r="A20" s="2">
        <v>19</v>
      </c>
      <c r="B20" s="2"/>
    </row>
    <row r="21" spans="1:2" ht="23.25">
      <c r="A21" s="2">
        <v>20</v>
      </c>
      <c r="B21" s="2"/>
    </row>
    <row r="22" spans="1:2" ht="23.25">
      <c r="A22" s="2">
        <v>21</v>
      </c>
      <c r="B22" s="2"/>
    </row>
    <row r="23" spans="1:2" ht="23.25">
      <c r="A23" s="2">
        <v>22</v>
      </c>
      <c r="B23" s="2"/>
    </row>
    <row r="24" spans="1:2" ht="23.25">
      <c r="A24" s="2">
        <v>23</v>
      </c>
      <c r="B24" s="2"/>
    </row>
    <row r="25" spans="1:2" ht="23.25">
      <c r="A25" s="2">
        <v>24</v>
      </c>
      <c r="B25" s="2"/>
    </row>
    <row r="26" spans="1:2" ht="23.25">
      <c r="A26" s="2">
        <v>25</v>
      </c>
      <c r="B26" s="2"/>
    </row>
    <row r="27" spans="1:2" ht="23.25">
      <c r="A27" s="2">
        <v>26</v>
      </c>
      <c r="B27" s="2"/>
    </row>
    <row r="28" spans="1:2" ht="23.25">
      <c r="A28" s="2">
        <v>27</v>
      </c>
      <c r="B28" s="2"/>
    </row>
    <row r="29" spans="1:2" ht="23.25">
      <c r="A29" s="2">
        <v>28</v>
      </c>
      <c r="B29" s="2"/>
    </row>
    <row r="30" spans="1:2" ht="23.25">
      <c r="A30" s="2">
        <v>29</v>
      </c>
      <c r="B30" s="2"/>
    </row>
    <row r="31" spans="1:2" ht="23.25">
      <c r="A31" s="2">
        <v>30</v>
      </c>
      <c r="B31" s="2"/>
    </row>
    <row r="32" spans="1:2" ht="23.25">
      <c r="A32" s="2"/>
      <c r="B32" s="2"/>
    </row>
  </sheetData>
  <sheetProtection/>
  <printOptions/>
  <pageMargins left="0.7480314960629921" right="0.3937007874015748" top="0.984251968503937" bottom="0.5905511811023623" header="0.3937007874015748" footer="0.3937007874015748"/>
  <pageSetup horizontalDpi="300" verticalDpi="300" orientation="portrait" paperSize="9" r:id="rId1"/>
  <headerFooter alignWithMargins="0">
    <oddHeader>&amp;C&amp;"Arial,Bold"&amp;14Age Group          _______________________</oddHeader>
    <oddFooter>&amp;R&amp;"Arial,Bold"McGrady Financial Services Junior XC Series  2013-2014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0"/>
  <sheetViews>
    <sheetView zoomScale="85" zoomScaleNormal="85" zoomScalePageLayoutView="0" workbookViewId="0" topLeftCell="B67">
      <selection activeCell="E70" sqref="E70"/>
    </sheetView>
  </sheetViews>
  <sheetFormatPr defaultColWidth="9.140625" defaultRowHeight="12.75"/>
  <cols>
    <col min="1" max="1" width="13.00390625" style="73" customWidth="1"/>
    <col min="2" max="2" width="14.7109375" style="69" customWidth="1"/>
    <col min="3" max="3" width="11.28125" style="69" customWidth="1"/>
    <col min="4" max="4" width="28.8515625" style="69" customWidth="1"/>
    <col min="5" max="5" width="14.7109375" style="69" customWidth="1"/>
    <col min="6" max="6" width="11.57421875" style="69" customWidth="1"/>
    <col min="7" max="7" width="14.57421875" style="69" customWidth="1"/>
    <col min="8" max="8" width="19.00390625" style="69" customWidth="1"/>
    <col min="9" max="9" width="15.28125" style="69" customWidth="1"/>
    <col min="10" max="10" width="15.421875" style="69" customWidth="1"/>
    <col min="11" max="11" width="17.00390625" style="69" customWidth="1"/>
    <col min="12" max="16384" width="9.140625" style="69" customWidth="1"/>
  </cols>
  <sheetData>
    <row r="1" spans="1:5" ht="15">
      <c r="A1" s="201" t="s">
        <v>20</v>
      </c>
      <c r="B1" s="201"/>
      <c r="C1" s="201"/>
      <c r="D1" s="201"/>
      <c r="E1" s="201"/>
    </row>
    <row r="2" spans="1:11" ht="15">
      <c r="A2" s="70" t="s">
        <v>14</v>
      </c>
      <c r="B2" s="70" t="s">
        <v>15</v>
      </c>
      <c r="C2" s="70" t="s">
        <v>16</v>
      </c>
      <c r="D2" s="70" t="s">
        <v>13</v>
      </c>
      <c r="E2" s="70" t="s">
        <v>1</v>
      </c>
      <c r="H2" s="71" t="s">
        <v>30</v>
      </c>
      <c r="I2" s="72" t="s">
        <v>35</v>
      </c>
      <c r="J2" s="71" t="s">
        <v>34</v>
      </c>
      <c r="K2" s="76" t="s">
        <v>168</v>
      </c>
    </row>
    <row r="3" spans="1:11" ht="15">
      <c r="A3" s="73">
        <v>1</v>
      </c>
      <c r="B3" s="69">
        <v>248</v>
      </c>
      <c r="C3" s="126">
        <v>1.18</v>
      </c>
      <c r="D3" s="75" t="str">
        <f>IF(ISNA(VLOOKUP(B3,'Entry List Master'!$A$2:$J$1058,2)),"",VLOOKUP(B3,'Entry List Master'!$A$2:$J$1058,2))</f>
        <v>Noah Sheridan</v>
      </c>
      <c r="E3" s="75" t="str">
        <f>IF(ISNA(VLOOKUP(B3,'Entry List Master'!$A$2:$J$1058,4)),"",VLOOKUP(B3,'Entry List Master'!$A$2:$J$1058,4))</f>
        <v>Newcastle AC</v>
      </c>
      <c r="G3" s="76" t="s">
        <v>25</v>
      </c>
      <c r="H3" s="69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60</v>
      </c>
      <c r="I3" s="69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0</v>
      </c>
      <c r="J3" s="69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7</v>
      </c>
      <c r="K3" s="69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2</v>
      </c>
    </row>
    <row r="4" spans="1:12" ht="15">
      <c r="A4" s="73">
        <v>2</v>
      </c>
      <c r="B4" s="69">
        <v>125</v>
      </c>
      <c r="C4" s="126">
        <v>1.19</v>
      </c>
      <c r="D4" s="75" t="str">
        <f>IF(ISNA(VLOOKUP(B4,'Entry List Master'!$A$2:$J$1058,2)),"",VLOOKUP(B4,'Entry List Master'!$A$2:$J$1058,2))</f>
        <v>James McVeigh</v>
      </c>
      <c r="E4" s="75" t="str">
        <f>IF(ISNA(VLOOKUP(B4,'Entry List Master'!$A$2:$J$1058,4)),"",VLOOKUP(B4,'Entry List Master'!$A$2:$J$1058,4))</f>
        <v>Newcastle AC</v>
      </c>
      <c r="G4" s="76" t="s">
        <v>27</v>
      </c>
      <c r="H4" s="77">
        <f>IF($H5&gt;=7,3,IF($H5&gt;=5,2,IF($H5&gt;=3,1,0)))</f>
        <v>3</v>
      </c>
      <c r="I4" s="77">
        <f>IF(I$5&gt;=7,3,IF(I$5&gt;=5,2,IF(I$5&gt;=3,1,0)))</f>
        <v>0</v>
      </c>
      <c r="J4" s="77">
        <f>IF(J$5&gt;=7,3,IF(J$5&gt;=5,2,IF(J$5&gt;=3,1,0)))</f>
        <v>0</v>
      </c>
      <c r="K4" s="77">
        <f>IF(K$5&gt;=7,3,IF(K$5&gt;=5,2,IF(K$5&gt;=3,1,0)))</f>
        <v>0</v>
      </c>
      <c r="L4" s="77"/>
    </row>
    <row r="5" spans="1:11" ht="15">
      <c r="A5" s="73">
        <v>3</v>
      </c>
      <c r="B5" s="69">
        <v>17</v>
      </c>
      <c r="C5" s="126">
        <v>1.27</v>
      </c>
      <c r="D5" s="75" t="str">
        <f>IF(ISNA(VLOOKUP(B5,'Entry List Master'!$A$2:$J$1058,2)),"",VLOOKUP(B5,'Entry List Master'!$A$2:$J$1058,2))</f>
        <v>Peter Grant</v>
      </c>
      <c r="E5" s="75" t="str">
        <f>IF(ISNA(VLOOKUP(B5,'Entry List Master'!$A$2:$J$1058,4)),"",VLOOKUP(B5,'Entry List Master'!$A$2:$J$1058,4))</f>
        <v>Newcastle AC</v>
      </c>
      <c r="G5" s="76" t="s">
        <v>51</v>
      </c>
      <c r="H5" s="78">
        <f>COUNTIF($E3:$E13,H2)</f>
        <v>8</v>
      </c>
      <c r="I5" s="78">
        <f>COUNTIF($E3:$E13,I2)</f>
        <v>0</v>
      </c>
      <c r="J5" s="78">
        <f>COUNTIF($E3:$E13,J2)</f>
        <v>2</v>
      </c>
      <c r="K5" s="78">
        <f>COUNTIF($E3:$E13,K2)</f>
        <v>1</v>
      </c>
    </row>
    <row r="6" spans="1:11" ht="15">
      <c r="A6" s="73">
        <v>4</v>
      </c>
      <c r="B6" s="69">
        <v>136</v>
      </c>
      <c r="C6" s="126">
        <v>1.28</v>
      </c>
      <c r="D6" s="75" t="str">
        <f>IF(ISNA(VLOOKUP(B6,'Entry List Master'!$A$2:$J$1058,2)),"",VLOOKUP(B6,'Entry List Master'!$A$2:$J$1058,2))</f>
        <v>Patrick McDaid </v>
      </c>
      <c r="E6" s="75" t="str">
        <f>IF(ISNA(VLOOKUP(B6,'Entry List Master'!$A$2:$J$1058,4)),"",VLOOKUP(B6,'Entry List Master'!$A$2:$J$1058,4))</f>
        <v>Newcastle AC</v>
      </c>
      <c r="G6" s="76" t="s">
        <v>26</v>
      </c>
      <c r="H6" s="69">
        <f>SUM(H3:H5)</f>
        <v>71</v>
      </c>
      <c r="I6" s="69">
        <f>SUM(I3:I5)</f>
        <v>0</v>
      </c>
      <c r="J6" s="69">
        <f>SUM(J3:J5)</f>
        <v>9</v>
      </c>
      <c r="K6" s="69">
        <f>SUM(K3:K5)</f>
        <v>3</v>
      </c>
    </row>
    <row r="7" spans="1:5" ht="15">
      <c r="A7" s="73">
        <v>5</v>
      </c>
      <c r="B7" s="69">
        <v>36</v>
      </c>
      <c r="C7" s="126">
        <v>1.31</v>
      </c>
      <c r="D7" s="75" t="str">
        <f>IF(ISNA(VLOOKUP(B7,'Entry List Master'!$A$2:$J$1058,2)),"",VLOOKUP(B7,'Entry List Master'!$A$2:$J$1058,2))</f>
        <v>Aodhan Bardon</v>
      </c>
      <c r="E7" s="75" t="str">
        <f>IF(ISNA(VLOOKUP(B7,'Entry List Master'!$A$2:$J$1058,4)),"",VLOOKUP(B7,'Entry List Master'!$A$2:$J$1058,4))</f>
        <v>Newcastle AC</v>
      </c>
    </row>
    <row r="8" spans="1:5" ht="15">
      <c r="A8" s="73">
        <v>6</v>
      </c>
      <c r="B8" s="69">
        <v>38</v>
      </c>
      <c r="C8" s="126">
        <v>1.32</v>
      </c>
      <c r="D8" s="75" t="str">
        <f>IF(ISNA(VLOOKUP(B8,'Entry List Master'!$A$2:$J$1058,2)),"",VLOOKUP(B8,'Entry List Master'!$A$2:$J$1058,2))</f>
        <v>Niall McCauley</v>
      </c>
      <c r="E8" s="75" t="str">
        <f>IF(ISNA(VLOOKUP(B8,'Entry List Master'!$A$2:$J$1058,4)),"",VLOOKUP(B8,'Entry List Master'!$A$2:$J$1058,4))</f>
        <v>Newcastle AC</v>
      </c>
    </row>
    <row r="9" spans="1:5" ht="15">
      <c r="A9" s="73">
        <v>7</v>
      </c>
      <c r="B9" s="69">
        <v>97</v>
      </c>
      <c r="C9" s="126">
        <v>1.38</v>
      </c>
      <c r="D9" s="75" t="str">
        <f>IF(ISNA(VLOOKUP(B9,'Entry List Master'!$A$2:$J$1058,2)),"",VLOOKUP(B9,'Entry List Master'!$A$2:$J$1058,2))</f>
        <v>Yasin Brannigan</v>
      </c>
      <c r="E9" s="75" t="str">
        <f>IF(ISNA(VLOOKUP(B9,'Entry List Master'!$A$2:$J$1058,4)),"",VLOOKUP(B9,'Entry List Master'!$A$2:$J$1058,4))</f>
        <v>Newcastle AC</v>
      </c>
    </row>
    <row r="10" spans="1:5" ht="15">
      <c r="A10" s="73">
        <v>8</v>
      </c>
      <c r="B10" s="69">
        <v>4</v>
      </c>
      <c r="C10" s="126">
        <v>1.51</v>
      </c>
      <c r="D10" s="75" t="str">
        <f>IF(ISNA(VLOOKUP(B10,'Entry List Master'!$A$2:$J$1058,2)),"",VLOOKUP(B10,'Entry List Master'!$A$2:$J$1058,2))</f>
        <v>Lewis McMullan</v>
      </c>
      <c r="E10" s="75" t="str">
        <f>IF(ISNA(VLOOKUP(B10,'Entry List Master'!$A$2:$J$1058,4)),"",VLOOKUP(B10,'Entry List Master'!$A$2:$J$1058,4))</f>
        <v>East Down AC</v>
      </c>
    </row>
    <row r="11" spans="1:12" ht="15">
      <c r="A11" s="73">
        <v>9</v>
      </c>
      <c r="B11" s="69">
        <v>139</v>
      </c>
      <c r="C11" s="126">
        <v>1.52</v>
      </c>
      <c r="D11" s="75" t="str">
        <f>IF(ISNA(VLOOKUP(B11,'Entry List Master'!$A$2:$J$1058,2)),"",VLOOKUP(B11,'Entry List Master'!$A$2:$J$1058,2))</f>
        <v>Thomas Nay</v>
      </c>
      <c r="E11" s="75" t="str">
        <f>IF(ISNA(VLOOKUP(B11,'Entry List Master'!$A$2:$J$1058,4)),"",VLOOKUP(B11,'Entry List Master'!$A$2:$J$1058,4))</f>
        <v>East Down AC</v>
      </c>
      <c r="L11" s="79"/>
    </row>
    <row r="12" spans="1:5" ht="15">
      <c r="A12" s="73">
        <v>10</v>
      </c>
      <c r="B12" s="69">
        <v>244</v>
      </c>
      <c r="C12" s="126">
        <v>2.02</v>
      </c>
      <c r="D12" s="75" t="str">
        <f>IF(ISNA(VLOOKUP(B12,'Entry List Master'!$A$2:$J$1058,2)),"",VLOOKUP(B12,'Entry List Master'!$A$2:$J$1058,2))</f>
        <v>Owen McKibbin</v>
      </c>
      <c r="E12" s="75" t="str">
        <f>IF(ISNA(VLOOKUP(B12,'Entry List Master'!$A$2:$J$1058,4)),"",VLOOKUP(B12,'Entry List Master'!$A$2:$J$1058,4))</f>
        <v>Dromore AC</v>
      </c>
    </row>
    <row r="13" spans="1:5" ht="15">
      <c r="A13" s="73">
        <v>11</v>
      </c>
      <c r="B13" s="69">
        <v>142</v>
      </c>
      <c r="C13" s="126" t="s">
        <v>329</v>
      </c>
      <c r="D13" s="75" t="str">
        <f>IF(ISNA(VLOOKUP(B13,'Entry List Master'!$A$2:$J$1058,2)),"",VLOOKUP(B13,'Entry List Master'!$A$2:$J$1058,2))</f>
        <v>Jamie O'Flaherty</v>
      </c>
      <c r="E13" s="75" t="str">
        <f>IF(ISNA(VLOOKUP(B13,'Entry List Master'!$A$2:$J$1058,4)),"",VLOOKUP(B13,'Entry List Master'!$A$2:$J$1058,4))</f>
        <v>Newcastle AC</v>
      </c>
    </row>
    <row r="14" spans="1:5" ht="15">
      <c r="A14" s="73">
        <v>12</v>
      </c>
      <c r="C14" s="74"/>
      <c r="D14" s="75">
        <f>IF(ISNA(VLOOKUP(B14,'Entry List Master'!$A$2:$J$1058,2)),"",VLOOKUP(B14,'Entry List Master'!$A$2:$J$1058,2))</f>
      </c>
      <c r="E14" s="75">
        <f>IF(ISNA(VLOOKUP(B14,'Entry List Master'!$A$2:$J$1058,4)),"",VLOOKUP(B14,'Entry List Master'!$A$2:$J$1058,4))</f>
      </c>
    </row>
    <row r="15" spans="1:5" ht="15">
      <c r="A15" s="73">
        <v>13</v>
      </c>
      <c r="C15" s="74"/>
      <c r="D15" s="75">
        <f>IF(ISNA(VLOOKUP(B15,'Entry List Master'!$A$2:$J$1058,2)),"",VLOOKUP(B15,'Entry List Master'!$A$2:$J$1058,2))</f>
      </c>
      <c r="E15" s="75">
        <f>IF(ISNA(VLOOKUP(B15,'Entry List Master'!$A$2:$J$1058,4)),"",VLOOKUP(B15,'Entry List Master'!$A$2:$J$1058,4))</f>
      </c>
    </row>
    <row r="16" spans="3:5" ht="15">
      <c r="C16" s="74"/>
      <c r="D16" s="75"/>
      <c r="E16" s="75"/>
    </row>
    <row r="17" spans="1:5" ht="15">
      <c r="A17" s="200" t="s">
        <v>19</v>
      </c>
      <c r="B17" s="200"/>
      <c r="C17" s="200"/>
      <c r="D17" s="200"/>
      <c r="E17" s="200"/>
    </row>
    <row r="18" spans="1:11" ht="15">
      <c r="A18" s="70" t="s">
        <v>14</v>
      </c>
      <c r="B18" s="70" t="s">
        <v>15</v>
      </c>
      <c r="C18" s="70" t="s">
        <v>16</v>
      </c>
      <c r="D18" s="70" t="s">
        <v>13</v>
      </c>
      <c r="E18" s="70" t="s">
        <v>1</v>
      </c>
      <c r="H18" s="71" t="s">
        <v>30</v>
      </c>
      <c r="I18" s="72" t="s">
        <v>35</v>
      </c>
      <c r="J18" s="71" t="s">
        <v>34</v>
      </c>
      <c r="K18" s="76" t="s">
        <v>168</v>
      </c>
    </row>
    <row r="19" spans="1:11" ht="15">
      <c r="A19" s="73">
        <v>1</v>
      </c>
      <c r="B19" s="69">
        <v>48</v>
      </c>
      <c r="C19" s="126">
        <v>1.25</v>
      </c>
      <c r="D19" s="75" t="str">
        <f>IF(ISNA(VLOOKUP(B19,'Entry List Master'!$A$2:$J$1058,2)),"",VLOOKUP(B19,'Entry List Master'!$A$2:$J$1058,2))</f>
        <v>Catherine Cousins</v>
      </c>
      <c r="E19" s="75" t="str">
        <f>IF(ISNA(VLOOKUP(B19,'Entry List Master'!$A$2:$J$1058,4)),"",VLOOKUP(B19,'Entry List Master'!$A$2:$J$1058,4))</f>
        <v>Newcastle AC</v>
      </c>
      <c r="G19" s="76" t="s">
        <v>25</v>
      </c>
      <c r="H19" s="69">
        <f>IF(AND($A19=1,$E19=$H18),14,0)+IF(AND($A20=2,$E20=$H18),11,0)+IF(AND($A21=3,$E21=$H18),9,0)+IF(AND($A22=4,$E22=$H18),8,0)+IF(AND($A23=5,$E23=$H18),7,0)+IF(AND($A24=6,$E24=$H18),6,0)+IF(AND($A25=7,$E25=$H18),5,0)+IF(AND($A26=8,$E26=$H18),4,0)+IF(AND($A27=9,$E27=$H18),3,0)+IF(AND($A28=10,$E28=$H18),2,0)+IF(AND($A29=11,$E29=$H18),1,0)+IF(AND($A30=12,$E30=$H18),1,0)</f>
        <v>52</v>
      </c>
      <c r="I19" s="69">
        <f>IF(AND($A19=1,$E19=$I18),14,0)+IF(AND($A20=2,$E20=$I18),11,0)+IF(AND($A21=3,$E21=$I18),9,0)+IF(AND($A22=4,$E22=$I18),8,0)+IF(AND($A23=5,$E23=$I18),7,0)+IF(AND($A24=6,$E24=$I18),6,0)+IF(AND($A25=7,$E25=$I18),5,0)+IF(AND($A26=8,$E26=$I18),4,0)+IF(AND($A27=9,$E27=$I18),3,0)+IF(AND($A28=10,$E28=$I18),2,0)+IF(AND($A29=11,$E29=$I18),1,0)+IF(AND($A30=12,$E30=$I18),1,0)</f>
        <v>12</v>
      </c>
      <c r="J19" s="69">
        <f>IF(AND($A19=1,$E19=$J18),14,0)+IF(AND($A20=2,$E20=$J18),11,0)+IF(AND($A21=3,$E21=$J18),9,0)+IF(AND($A22=4,$E22=$J18),8,0)+IF(AND($A23=5,$E23=$J18),7,0)+IF(AND($A24=6,$E24=$J18),6,0)+IF(AND($A25=7,$E25=$J18),5,0)+IF(AND($A26=8,$E26=$J18),4,0)+IF(AND($A27=9,$E27=$J18),3,0)+IF(AND($A28=10,$E28=$J18),2,0)+IF(AND($A29=11,$E29=J18),1,0)+IF(AND($A30=12,$E30=$J18),1,0)</f>
        <v>7</v>
      </c>
      <c r="K19" s="69">
        <f>IF(AND($A19=1,$E19=$K18),14,0)+IF(AND($A20=2,$E20=$K18),11,0)+IF(AND($A21=3,$E21=$K18),9,0)+IF(AND($A22=4,$E22=$K18),8,0)+IF(AND($A23=5,$E23=$K18),7,0)+IF(AND($A24=6,$E24=$K18),6,0)+IF(AND($A25=7,$E25=$K18),5,0)+IF(AND($A26=8,$E26=$K18),4,0)+IF(AND($A27=9,$E27=$K18),3,0)+IF(AND($A28=10,$E28=$K18),2,0)+IF(AND($A29=11,$E29=K18),1,0)+IF(AND($A30=12,$E30=$K18),1,0)</f>
        <v>0</v>
      </c>
    </row>
    <row r="20" spans="1:11" ht="15">
      <c r="A20" s="73">
        <v>2</v>
      </c>
      <c r="B20" s="69">
        <v>25</v>
      </c>
      <c r="C20" s="126">
        <v>1.29</v>
      </c>
      <c r="D20" s="75" t="str">
        <f>IF(ISNA(VLOOKUP(B20,'Entry List Master'!$A$2:$J$1058,2)),"",VLOOKUP(B20,'Entry List Master'!$A$2:$J$1058,2))</f>
        <v>Laura Hanna</v>
      </c>
      <c r="E20" s="75" t="str">
        <f>IF(ISNA(VLOOKUP(B20,'Entry List Master'!$A$2:$J$1058,4)),"",VLOOKUP(B20,'Entry List Master'!$A$2:$J$1058,4))</f>
        <v>Newcastle AC</v>
      </c>
      <c r="G20" s="76" t="s">
        <v>27</v>
      </c>
      <c r="H20" s="77">
        <f>IF($H21&gt;=7,3,IF($H21&gt;=5,2,IF($H21&gt;=3,1,0)))</f>
        <v>3</v>
      </c>
      <c r="I20" s="77">
        <f>IF($I21&gt;=7,3,IF($I21&gt;=5,2,IF($I21&gt;=3,1,0)))</f>
        <v>0</v>
      </c>
      <c r="J20" s="77">
        <f>IF($J21&gt;=7,3,IF($J21&gt;=5,2,IF($J21&gt;=3,1,0)))</f>
        <v>0</v>
      </c>
      <c r="K20" s="77">
        <f>IF($K21&gt;=7,3,IF($K21&gt;=5,2,IF($K21&gt;=3,1,0)))</f>
        <v>0</v>
      </c>
    </row>
    <row r="21" spans="1:11" ht="15">
      <c r="A21" s="73">
        <v>3</v>
      </c>
      <c r="B21" s="69">
        <v>69</v>
      </c>
      <c r="C21" s="126">
        <v>1.3</v>
      </c>
      <c r="D21" s="75" t="str">
        <f>IF(ISNA(VLOOKUP(B21,'Entry List Master'!$A$2:$J$1058,2)),"",VLOOKUP(B21,'Entry List Master'!$A$2:$J$1058,2))</f>
        <v>Anna O'Flaherty</v>
      </c>
      <c r="E21" s="75" t="str">
        <f>IF(ISNA(VLOOKUP(B21,'Entry List Master'!$A$2:$J$1058,4)),"",VLOOKUP(B21,'Entry List Master'!$A$2:$J$1058,4))</f>
        <v>Newcastle AC</v>
      </c>
      <c r="G21" s="76" t="s">
        <v>51</v>
      </c>
      <c r="H21" s="78">
        <f>COUNTIF($E19:$E30,H18)</f>
        <v>8</v>
      </c>
      <c r="I21" s="78">
        <f>COUNTIF($E19:$E30,I18)</f>
        <v>2</v>
      </c>
      <c r="J21" s="78">
        <f>COUNTIF($E19:$E30,J18)</f>
        <v>2</v>
      </c>
      <c r="K21" s="78">
        <f>COUNTIF($E19:$E30,K18)</f>
        <v>0</v>
      </c>
    </row>
    <row r="22" spans="1:11" ht="15">
      <c r="A22" s="73">
        <v>4</v>
      </c>
      <c r="B22" s="69">
        <v>10</v>
      </c>
      <c r="C22" s="126">
        <v>1.33</v>
      </c>
      <c r="D22" s="75" t="str">
        <f>IF(ISNA(VLOOKUP(B22,'Entry List Master'!$A$2:$J$1058,2)),"",VLOOKUP(B22,'Entry List Master'!$A$2:$J$1058,2))</f>
        <v>Rose Carson</v>
      </c>
      <c r="E22" s="75" t="str">
        <f>IF(ISNA(VLOOKUP(B22,'Entry List Master'!$A$2:$J$1058,4)),"",VLOOKUP(B22,'Entry List Master'!$A$2:$J$1058,4))</f>
        <v>Newcastle AC</v>
      </c>
      <c r="G22" s="76" t="s">
        <v>26</v>
      </c>
      <c r="H22" s="69">
        <f>SUM(H19:H21)</f>
        <v>63</v>
      </c>
      <c r="I22" s="69">
        <f>SUM(I19:I21)</f>
        <v>14</v>
      </c>
      <c r="J22" s="69">
        <f>SUM(J19:J21)</f>
        <v>9</v>
      </c>
      <c r="K22" s="69">
        <f>SUM(K19:K21)</f>
        <v>0</v>
      </c>
    </row>
    <row r="23" spans="1:9" ht="15">
      <c r="A23" s="73">
        <v>5</v>
      </c>
      <c r="B23" s="69">
        <v>88</v>
      </c>
      <c r="C23" s="126">
        <v>1.36</v>
      </c>
      <c r="D23" s="75" t="str">
        <f>IF(ISNA(VLOOKUP(B23,'Entry List Master'!$A$2:$J$1058,2)),"",VLOOKUP(B23,'Entry List Master'!$A$2:$J$1058,2))</f>
        <v>Molly McDonagh</v>
      </c>
      <c r="E23" s="75" t="str">
        <f>IF(ISNA(VLOOKUP(B23,'Entry List Master'!$A$2:$J$1058,4)),"",VLOOKUP(B23,'Entry List Master'!$A$2:$J$1058,4))</f>
        <v>Burren AC</v>
      </c>
      <c r="G23" s="81"/>
      <c r="H23" s="81"/>
      <c r="I23" s="81"/>
    </row>
    <row r="24" spans="1:5" ht="15">
      <c r="A24" s="73">
        <v>6</v>
      </c>
      <c r="B24" s="69">
        <v>21</v>
      </c>
      <c r="C24" s="126">
        <v>1.39</v>
      </c>
      <c r="D24" s="75" t="str">
        <f>IF(ISNA(VLOOKUP(B24,'Entry List Master'!$A$2:$J$1058,2)),"",VLOOKUP(B24,'Entry List Master'!$A$2:$J$1058,2))</f>
        <v>Lucy Toner-Hale</v>
      </c>
      <c r="E24" s="75" t="str">
        <f>IF(ISNA(VLOOKUP(B24,'Entry List Master'!$A$2:$J$1058,4)),"",VLOOKUP(B24,'Entry List Master'!$A$2:$J$1058,4))</f>
        <v>Newcastle AC</v>
      </c>
    </row>
    <row r="25" spans="1:5" ht="15">
      <c r="A25" s="73">
        <v>7</v>
      </c>
      <c r="B25" s="69">
        <v>51</v>
      </c>
      <c r="C25" s="126">
        <v>1.41</v>
      </c>
      <c r="D25" s="75" t="str">
        <f>IF(ISNA(VLOOKUP(B25,'Entry List Master'!$A$2:$J$1058,2)),"",VLOOKUP(B25,'Entry List Master'!$A$2:$J$1058,2))</f>
        <v>Olivia Morgan</v>
      </c>
      <c r="E25" s="75" t="str">
        <f>IF(ISNA(VLOOKUP(B25,'Entry List Master'!$A$2:$J$1058,4)),"",VLOOKUP(B25,'Entry List Master'!$A$2:$J$1058,4))</f>
        <v>Burren AC</v>
      </c>
    </row>
    <row r="26" spans="1:5" ht="15">
      <c r="A26" s="73">
        <v>8</v>
      </c>
      <c r="B26" s="69">
        <v>138</v>
      </c>
      <c r="C26" s="126">
        <v>1.44</v>
      </c>
      <c r="D26" s="75" t="str">
        <f>IF(ISNA(VLOOKUP(B26,'Entry List Master'!$A$2:$J$1058,2)),"",VLOOKUP(B26,'Entry List Master'!$A$2:$J$1058,2))</f>
        <v>Eimear McCann</v>
      </c>
      <c r="E26" s="75" t="str">
        <f>IF(ISNA(VLOOKUP(B26,'Entry List Master'!$A$2:$J$1058,4)),"",VLOOKUP(B26,'Entry List Master'!$A$2:$J$1058,4))</f>
        <v>East Down AC</v>
      </c>
    </row>
    <row r="27" spans="1:5" ht="15">
      <c r="A27" s="73">
        <v>9</v>
      </c>
      <c r="B27" s="69">
        <v>137</v>
      </c>
      <c r="C27" s="126">
        <v>1.46</v>
      </c>
      <c r="D27" s="75" t="str">
        <f>IF(ISNA(VLOOKUP(B27,'Entry List Master'!$A$2:$J$1058,2)),"",VLOOKUP(B27,'Entry List Master'!$A$2:$J$1058,2))</f>
        <v>Ciara McCann </v>
      </c>
      <c r="E27" s="75" t="str">
        <f>IF(ISNA(VLOOKUP(B27,'Entry List Master'!$A$2:$J$1058,4)),"",VLOOKUP(B27,'Entry List Master'!$A$2:$J$1058,4))</f>
        <v>East Down AC</v>
      </c>
    </row>
    <row r="28" spans="1:5" ht="15">
      <c r="A28" s="73">
        <v>10</v>
      </c>
      <c r="B28" s="69">
        <v>114</v>
      </c>
      <c r="C28" s="126">
        <v>1.48</v>
      </c>
      <c r="D28" s="75" t="str">
        <f>IF(ISNA(VLOOKUP(B28,'Entry List Master'!$A$2:$J$1058,2)),"",VLOOKUP(B28,'Entry List Master'!$A$2:$J$1058,2))</f>
        <v>Cara McKinney</v>
      </c>
      <c r="E28" s="75" t="str">
        <f>IF(ISNA(VLOOKUP(B28,'Entry List Master'!$A$2:$J$1058,4)),"",VLOOKUP(B28,'Entry List Master'!$A$2:$J$1058,4))</f>
        <v>Newcastle AC</v>
      </c>
    </row>
    <row r="29" spans="1:5" ht="15">
      <c r="A29" s="73">
        <v>11</v>
      </c>
      <c r="B29" s="69">
        <v>1</v>
      </c>
      <c r="C29" s="126">
        <v>1.53</v>
      </c>
      <c r="D29" s="75" t="str">
        <f>IF(ISNA(VLOOKUP(B29,'Entry List Master'!$A$2:$J$1058,2)),"",VLOOKUP(B29,'Entry List Master'!$A$2:$J$1058,2))</f>
        <v>Ella McCrickard</v>
      </c>
      <c r="E29" s="75" t="str">
        <f>IF(ISNA(VLOOKUP(B29,'Entry List Master'!$A$2:$J$1058,4)),"",VLOOKUP(B29,'Entry List Master'!$A$2:$J$1058,4))</f>
        <v>Newcastle AC</v>
      </c>
    </row>
    <row r="30" spans="1:5" ht="15">
      <c r="A30" s="73">
        <v>12</v>
      </c>
      <c r="B30" s="69">
        <v>9</v>
      </c>
      <c r="C30" s="126">
        <v>2.03</v>
      </c>
      <c r="D30" s="75" t="str">
        <f>IF(ISNA(VLOOKUP(B30,'Entry List Master'!$A$2:$J$1058,2)),"",VLOOKUP(B30,'Entry List Master'!$A$2:$J$1058,2))</f>
        <v>Chloe Brannigan</v>
      </c>
      <c r="E30" s="75" t="str">
        <f>IF(ISNA(VLOOKUP(B30,'Entry List Master'!$A$2:$J$1058,4)),"",VLOOKUP(B30,'Entry List Master'!$A$2:$J$1058,4))</f>
        <v>Newcastle AC</v>
      </c>
    </row>
    <row r="31" ht="15">
      <c r="D31" s="75"/>
    </row>
    <row r="32" spans="1:5" ht="15">
      <c r="A32" s="200" t="s">
        <v>7</v>
      </c>
      <c r="B32" s="200"/>
      <c r="C32" s="200"/>
      <c r="D32" s="200"/>
      <c r="E32" s="200"/>
    </row>
    <row r="33" spans="1:11" ht="15">
      <c r="A33" s="70" t="s">
        <v>14</v>
      </c>
      <c r="B33" s="70" t="s">
        <v>15</v>
      </c>
      <c r="C33" s="70" t="s">
        <v>16</v>
      </c>
      <c r="D33" s="70" t="s">
        <v>13</v>
      </c>
      <c r="E33" s="70" t="s">
        <v>1</v>
      </c>
      <c r="H33" s="71" t="s">
        <v>30</v>
      </c>
      <c r="I33" s="72" t="s">
        <v>35</v>
      </c>
      <c r="J33" s="71" t="s">
        <v>34</v>
      </c>
      <c r="K33" s="76" t="s">
        <v>168</v>
      </c>
    </row>
    <row r="34" spans="1:11" ht="15">
      <c r="A34" s="73">
        <v>1</v>
      </c>
      <c r="B34" s="69">
        <v>47</v>
      </c>
      <c r="C34" s="126">
        <v>1.47</v>
      </c>
      <c r="D34" s="75" t="str">
        <f>IF(ISNA(VLOOKUP(B34,'Entry List Master'!$A$2:$J$1058,2)),"",VLOOKUP(B34,'Entry List Master'!$A$2:$J$1058,2))</f>
        <v>Fionn Carey</v>
      </c>
      <c r="E34" s="75" t="str">
        <f>IF(ISNA(VLOOKUP(B34,'Entry List Master'!$A$2:$J$1058,4)),"",VLOOKUP(B34,'Entry List Master'!$A$2:$J$1058,4))</f>
        <v>Newcastle AC</v>
      </c>
      <c r="G34" s="76" t="s">
        <v>25</v>
      </c>
      <c r="H34" s="69">
        <f>IF(AND($A34=1,$E34=$H33),14,0)+IF(AND($A35=2,$E35=$H33),11,0)+IF(AND($A36=3,$E36=$H33),9,0)+IF(AND($A37=4,$E37=$H33),8,0)+IF(AND($A38=5,$E38=$H33),7,0)+IF(AND($A39=6,$E39=$H33),6,0)+IF(AND($A40=7,$E40=$H33),5,0)+IF(AND($A41=8,$E41=$H33),4,0)+IF(AND($A42=9,$E42=$H33),3,0)+IF(AND($A43=10,$E43=$H33),2,0)+IF(AND($A44=11,$E44=$H33),1,0)+IF(AND($A45=12,$E45=$H33),1,0)</f>
        <v>32</v>
      </c>
      <c r="I34" s="69">
        <f>IF(AND($A34=1,$E34=$I33),14,0)+IF(AND($A35=2,$E35=$I33),11,0)+IF(AND($A36=3,$E36=$I33),9,0)+IF(AND($A37=4,$E37=$I33),8,0)+IF(AND($A38=5,$E38=$I33),7,0)+IF(AND($A39=6,$E39=$I33),6,0)+IF(AND($A40=7,$E40=$I33),5,0)+IF(AND($A41=8,$E41=$I33),4,0)+IF(AND($A42=9,$E42=$I33),3,0)+IF(AND($A43=10,$E43=$I33),2,0)+IF(AND($A44=11,$E44=$I33),1,0)+IF(AND($A45=12,$E45=$I33),1,0)</f>
        <v>8</v>
      </c>
      <c r="J34" s="69">
        <f>IF(AND($A34=1,$E34=$J33),14,0)+IF(AND($A35=2,$E35=$J33),11,0)+IF(AND($A36=3,$E36=$J33),9,0)+IF(AND($A37=4,$E37=$J33),8,0)+IF(AND($A38=5,$E38=$J33),7,0)+IF(AND($A39=6,$E39=$J33),6,0)+IF(AND($A40=7,$E40=$J33),5,0)+IF(AND($A41=8,$E41=$J33),4,0)+IF(AND($A42=9,$E42=$J33),3,0)+IF(AND($A43=10,$E43=$J33),2,0)+IF(AND($A44=11,$E44=J33),1,0)+IF(AND($A45=12,$E45=$J33),1,0)</f>
        <v>9</v>
      </c>
      <c r="K34" s="69">
        <f>IF(AND($A34=1,$E34=$K33),14,0)+IF(AND($A35=2,$E35=$K33),11,0)+IF(AND($A36=3,$E36=$K33),9,0)+IF(AND($A37=4,$E37=$K33),8,0)+IF(AND($A38=5,$E38=$K33),7,0)+IF(AND($A39=6,$E39=$K33),6,0)+IF(AND($A40=7,$E40=$K33),5,0)+IF(AND($A41=8,$E41=$K33),4,0)+IF(AND($A42=9,$E42=$K33),3,0)+IF(AND($A43=10,$E43=$K33),2,0)+IF(AND($A44=11,$E44=K33),1,0)+IF(AND($A45=12,$E45=$K33),1,0)</f>
        <v>0</v>
      </c>
    </row>
    <row r="35" spans="1:11" ht="15">
      <c r="A35" s="73">
        <v>2</v>
      </c>
      <c r="B35" s="69">
        <v>249</v>
      </c>
      <c r="C35" s="126">
        <v>1.49</v>
      </c>
      <c r="D35" s="75" t="str">
        <f>IF(ISNA(VLOOKUP(B35,'Entry List Master'!$A$2:$J$1058,2)),"",VLOOKUP(B35,'Entry List Master'!$A$2:$J$1058,2))</f>
        <v>Louis Sheridan</v>
      </c>
      <c r="E35" s="75" t="str">
        <f>IF(ISNA(VLOOKUP(B35,'Entry List Master'!$A$2:$J$1058,4)),"",VLOOKUP(B35,'Entry List Master'!$A$2:$J$1058,4))</f>
        <v>Newcastle AC</v>
      </c>
      <c r="G35" s="76" t="s">
        <v>27</v>
      </c>
      <c r="H35" s="77">
        <f>IF($H36&gt;=7,3,IF($H36&gt;=5,2,IF($H36&gt;=3,1,0)))</f>
        <v>1</v>
      </c>
      <c r="I35" s="77">
        <f>IF($I36&gt;=7,3,IF($I36&gt;=5,2,IF($I36&gt;=3,1,0)))</f>
        <v>0</v>
      </c>
      <c r="J35" s="77">
        <f>IF($J36&gt;=7,3,IF($J36&gt;=5,2,IF($J36&gt;=3,1,0)))</f>
        <v>0</v>
      </c>
      <c r="K35" s="77">
        <f>IF($K36&gt;=7,3,IF($K36&gt;=5,2,IF($K36&gt;=3,1,0)))</f>
        <v>0</v>
      </c>
    </row>
    <row r="36" spans="1:11" ht="15">
      <c r="A36" s="73">
        <v>3</v>
      </c>
      <c r="B36" s="69">
        <v>68</v>
      </c>
      <c r="C36" s="126">
        <v>1.5</v>
      </c>
      <c r="D36" s="75" t="str">
        <f>IF(ISNA(VLOOKUP(B36,'Entry List Master'!$A$2:$J$1058,2)),"",VLOOKUP(B36,'Entry List Master'!$A$2:$J$1058,2))</f>
        <v>Michael O'Connor</v>
      </c>
      <c r="E36" s="75" t="str">
        <f>IF(ISNA(VLOOKUP(B36,'Entry List Master'!$A$2:$J$1058,4)),"",VLOOKUP(B36,'Entry List Master'!$A$2:$J$1058,4))</f>
        <v>East Down AC</v>
      </c>
      <c r="G36" s="76" t="s">
        <v>51</v>
      </c>
      <c r="H36" s="78">
        <f>COUNTIF($E34:$E47,H33)</f>
        <v>3</v>
      </c>
      <c r="I36" s="78">
        <f>COUNTIF($E34:$E47,I33)</f>
        <v>1</v>
      </c>
      <c r="J36" s="78">
        <f>COUNTIF($E34:$E47,J33)</f>
        <v>1</v>
      </c>
      <c r="K36" s="78">
        <f>COUNTIF($E34:$E47,K33)</f>
        <v>0</v>
      </c>
    </row>
    <row r="37" spans="1:11" ht="15">
      <c r="A37" s="73">
        <v>4</v>
      </c>
      <c r="B37" s="69">
        <v>141</v>
      </c>
      <c r="C37" s="126">
        <v>1.54</v>
      </c>
      <c r="D37" s="75" t="str">
        <f>IF(ISNA(VLOOKUP(B37,'Entry List Master'!$A$2:$J$1058,2)),"",VLOOKUP(B37,'Entry List Master'!$A$2:$J$1058,2))</f>
        <v>Luke McKeveney</v>
      </c>
      <c r="E37" s="75" t="str">
        <f>IF(ISNA(VLOOKUP(B37,'Entry List Master'!$A$2:$J$1058,4)),"",VLOOKUP(B37,'Entry List Master'!$A$2:$J$1058,4))</f>
        <v>Burren AC</v>
      </c>
      <c r="G37" s="76" t="s">
        <v>26</v>
      </c>
      <c r="H37" s="69">
        <f>SUM(H34:H36)</f>
        <v>36</v>
      </c>
      <c r="I37" s="69">
        <f>SUM(I34:I36)</f>
        <v>9</v>
      </c>
      <c r="J37" s="69">
        <f>SUM(J34:J36)</f>
        <v>10</v>
      </c>
      <c r="K37" s="69">
        <f>SUM(K34:K36)</f>
        <v>0</v>
      </c>
    </row>
    <row r="38" spans="1:5" ht="15">
      <c r="A38" s="73">
        <v>5</v>
      </c>
      <c r="B38" s="69">
        <v>122</v>
      </c>
      <c r="C38" s="126">
        <v>2.02</v>
      </c>
      <c r="D38" s="75" t="str">
        <f>IF(ISNA(VLOOKUP(B38,'Entry List Master'!$A$2:$J$1058,2)),"",VLOOKUP(B38,'Entry List Master'!$A$2:$J$1058,2))</f>
        <v>Mark Molloy</v>
      </c>
      <c r="E38" s="75" t="str">
        <f>IF(ISNA(VLOOKUP(B38,'Entry List Master'!$A$2:$J$1058,4)),"",VLOOKUP(B38,'Entry List Master'!$A$2:$J$1058,4))</f>
        <v>Newcastle AC</v>
      </c>
    </row>
    <row r="39" spans="1:5" ht="15">
      <c r="A39" s="73">
        <v>6</v>
      </c>
      <c r="C39" s="74"/>
      <c r="D39" s="75">
        <f>IF(ISNA(VLOOKUP(B39,'Entry List Master'!$A$2:$J$1058,2)),"",VLOOKUP(B39,'Entry List Master'!$A$2:$J$1058,2))</f>
      </c>
      <c r="E39" s="75">
        <f>IF(ISNA(VLOOKUP(B39,'Entry List Master'!$A$2:$J$1058,4)),"",VLOOKUP(B39,'Entry List Master'!$A$2:$J$1058,4))</f>
      </c>
    </row>
    <row r="40" spans="1:5" ht="15">
      <c r="A40" s="73">
        <v>7</v>
      </c>
      <c r="C40" s="74"/>
      <c r="D40" s="75">
        <f>IF(ISNA(VLOOKUP(B40,'Entry List Master'!$A$2:$J$1058,2)),"",VLOOKUP(B40,'Entry List Master'!$A$2:$J$1058,2))</f>
      </c>
      <c r="E40" s="75">
        <f>IF(ISNA(VLOOKUP(B40,'Entry List Master'!$A$2:$J$1058,4)),"",VLOOKUP(B40,'Entry List Master'!$A$2:$J$1058,4))</f>
      </c>
    </row>
    <row r="41" spans="1:5" ht="15">
      <c r="A41" s="73">
        <v>8</v>
      </c>
      <c r="C41" s="74"/>
      <c r="D41" s="75">
        <f>IF(ISNA(VLOOKUP(B41,'Entry List Master'!$A$2:$J$1058,2)),"",VLOOKUP(B41,'Entry List Master'!$A$2:$J$1058,2))</f>
      </c>
      <c r="E41" s="75">
        <f>IF(ISNA(VLOOKUP(B41,'Entry List Master'!$A$2:$J$1058,4)),"",VLOOKUP(B41,'Entry List Master'!$A$2:$J$1058,4))</f>
      </c>
    </row>
    <row r="42" spans="1:5" ht="15">
      <c r="A42" s="73">
        <v>9</v>
      </c>
      <c r="C42" s="74"/>
      <c r="D42" s="75">
        <f>IF(ISNA(VLOOKUP(B42,'Entry List Master'!$A$2:$J$1058,2)),"",VLOOKUP(B42,'Entry List Master'!$A$2:$J$1058,2))</f>
      </c>
      <c r="E42" s="75">
        <f>IF(ISNA(VLOOKUP(B42,'Entry List Master'!$A$2:$J$1058,4)),"",VLOOKUP(B42,'Entry List Master'!$A$2:$J$1058,4))</f>
      </c>
    </row>
    <row r="43" spans="1:5" ht="15">
      <c r="A43" s="73">
        <v>10</v>
      </c>
      <c r="C43" s="74"/>
      <c r="D43" s="75">
        <f>IF(ISNA(VLOOKUP(B43,'Entry List Master'!$A$2:$J$1058,2)),"",VLOOKUP(B43,'Entry List Master'!$A$2:$J$1058,2))</f>
      </c>
      <c r="E43" s="75">
        <f>IF(ISNA(VLOOKUP(B43,'Entry List Master'!$A$2:$J$1058,4)),"",VLOOKUP(B43,'Entry List Master'!$A$2:$J$1058,4))</f>
      </c>
    </row>
    <row r="44" spans="1:5" ht="15">
      <c r="A44" s="73">
        <v>11</v>
      </c>
      <c r="C44" s="74"/>
      <c r="D44" s="75">
        <f>IF(ISNA(VLOOKUP(B44,'Entry List Master'!$A$2:$J$1058,2)),"",VLOOKUP(B44,'Entry List Master'!$A$2:$J$1058,2))</f>
      </c>
      <c r="E44" s="75">
        <f>IF(ISNA(VLOOKUP(B44,'Entry List Master'!$A$2:$J$1058,4)),"",VLOOKUP(B44,'Entry List Master'!$A$2:$J$1058,4))</f>
      </c>
    </row>
    <row r="45" spans="1:5" ht="15">
      <c r="A45" s="73">
        <v>12</v>
      </c>
      <c r="C45" s="74"/>
      <c r="D45" s="75">
        <f>IF(ISNA(VLOOKUP(B45,'Entry List Master'!$A$2:$J$1058,2)),"",VLOOKUP(B45,'Entry List Master'!$A$2:$J$1058,2))</f>
      </c>
      <c r="E45" s="75">
        <f>IF(ISNA(VLOOKUP(B45,'Entry List Master'!$A$2:$J$1058,4)),"",VLOOKUP(B45,'Entry List Master'!$A$2:$J$1058,4))</f>
      </c>
    </row>
    <row r="46" spans="1:5" ht="15">
      <c r="A46" s="73">
        <v>13</v>
      </c>
      <c r="C46" s="74"/>
      <c r="D46" s="75">
        <f>IF(ISNA(VLOOKUP(B46,'Entry List Master'!$A$2:$J$1058,2)),"",VLOOKUP(B46,'Entry List Master'!$A$2:$J$1058,2))</f>
      </c>
      <c r="E46" s="75">
        <f>IF(ISNA(VLOOKUP(B46,'Entry List Master'!$A$2:$J$1058,4)),"",VLOOKUP(B46,'Entry List Master'!$A$2:$J$1058,4))</f>
      </c>
    </row>
    <row r="47" spans="1:5" ht="15">
      <c r="A47" s="73">
        <v>14</v>
      </c>
      <c r="C47" s="74"/>
      <c r="D47" s="75">
        <f>IF(ISNA(VLOOKUP(B47,'Entry List Master'!$A$2:$J$1058,2)),"",VLOOKUP(B47,'Entry List Master'!$A$2:$J$1058,2))</f>
      </c>
      <c r="E47" s="75">
        <f>IF(ISNA(VLOOKUP(B47,'Entry List Master'!$A$2:$J$1058,4)),"",VLOOKUP(B47,'Entry List Master'!$A$2:$J$1058,4))</f>
      </c>
    </row>
    <row r="48" spans="4:5" ht="15">
      <c r="D48" s="75"/>
      <c r="E48" s="75"/>
    </row>
    <row r="49" spans="1:9" ht="15">
      <c r="A49" s="200" t="s">
        <v>3</v>
      </c>
      <c r="B49" s="200"/>
      <c r="C49" s="200"/>
      <c r="D49" s="200"/>
      <c r="E49" s="200"/>
      <c r="G49" s="81"/>
      <c r="H49" s="81"/>
      <c r="I49" s="81"/>
    </row>
    <row r="50" spans="1:11" ht="15">
      <c r="A50" s="70" t="s">
        <v>14</v>
      </c>
      <c r="B50" s="70" t="s">
        <v>15</v>
      </c>
      <c r="C50" s="70" t="s">
        <v>16</v>
      </c>
      <c r="D50" s="70" t="s">
        <v>13</v>
      </c>
      <c r="E50" s="70" t="s">
        <v>1</v>
      </c>
      <c r="H50" s="71" t="s">
        <v>30</v>
      </c>
      <c r="I50" s="72" t="s">
        <v>35</v>
      </c>
      <c r="J50" s="71" t="s">
        <v>34</v>
      </c>
      <c r="K50" s="71" t="s">
        <v>168</v>
      </c>
    </row>
    <row r="51" spans="1:11" ht="15">
      <c r="A51" s="73">
        <v>1</v>
      </c>
      <c r="B51" s="69">
        <v>91</v>
      </c>
      <c r="C51" s="126">
        <v>1.48</v>
      </c>
      <c r="D51" s="75" t="str">
        <f>IF(ISNA(VLOOKUP(B51,'Entry List Master'!$A$2:$J$1058,2)),"",VLOOKUP(B51,'Entry List Master'!$A$2:$J$1058,2))</f>
        <v>Lara McCarthy</v>
      </c>
      <c r="E51" s="75" t="str">
        <f>IF(ISNA(VLOOKUP(B51,'Entry List Master'!$A$2:$J$1058,4)),"",VLOOKUP(B51,'Entry List Master'!$A$2:$J$1058,4))</f>
        <v>Burren AC</v>
      </c>
      <c r="G51" s="76" t="s">
        <v>25</v>
      </c>
      <c r="H51" s="69">
        <f>IF(AND($A51=1,$E51=$H50),14,0)+IF(AND($A52=2,$E52=$H50),11,0)+IF(AND($A53=3,$E53=$H50),9,0)+IF(AND($A54=4,$E54=$H50),8,0)+IF(AND($A55=5,$E55=$H50),7,0)+IF(AND($A56=6,$E56=$H50),6,0)+IF(AND($A57=7,$E57=$H50),5,0)+IF(AND($A58=8,$E58=$H50),4,0)+IF(AND($A59=9,$E59=$H50),3,0)+IF(AND($A60=10,$E60=$H50),2,0)+IF(AND($A61=11,$E61=$H50),1,0)+IF(AND($A62=12,$E62=$H50),1,0)</f>
        <v>40</v>
      </c>
      <c r="I51" s="69">
        <f>IF(AND($A51=1,$E51=$I50),14,0)+IF(AND($A52=2,$E52=$I50),11,0)+IF(AND($A53=3,$E53=$I50),9,0)+IF(AND($A54=4,$E54=$I50),8,0)+IF(AND($A55=5,$E55=$I50),7,0)+IF(AND($A56=6,$E56=$I50),6,0)+IF(AND($A57=7,$E57=$I50),5,0)+IF(AND($A58=8,$E58=$I50),4,0)+IF(AND($A59=9,$E59=$I50),3,0)+IF(AND($A60=10,$E60=$I50),2,0)+IF(AND($A61=11,$E61=$I50),1,0)+IF(AND($A62=12,$E62=$I50),1,0)</f>
        <v>14</v>
      </c>
      <c r="J51" s="69">
        <f>IF(AND($A51=1,$E51=$J50),14,0)+IF(AND($A52=2,$E52=$J50),11,0)+IF(AND($A53=3,$E53=$J50),9,0)+IF(AND($A54=4,$E54=$J50),8,0)+IF(AND($A55=5,$E55=$J50),7,0)+IF(AND($A56=6,$E56=$J50),6,0)+IF(AND($A57=7,$E57=$J50),5,0)+IF(AND($A58=8,$E58=$J50),4,0)+IF(AND($A59=9,$E59=$J50),3,0)+IF(AND($A60=10,$E60=$J50),2,0)+IF(AND($A61=11,$E61=J50),1,0)+IF(AND($A62=12,$E62=$J50),1,0)</f>
        <v>6</v>
      </c>
      <c r="K51" s="69">
        <f>IF(AND($A51=1,$E51=$K50),14,0)+IF(AND($A52=2,$E52=$K50),11,0)+IF(AND($A53=3,$E53=$K50),9,0)+IF(AND($A54=4,$E54=$K50),8,0)+IF(AND($A55=5,$E55=$K50),7,0)+IF(AND($A56=6,$E56=$K50),6,0)+IF(AND($A57=7,$E57=$K50),5,0)+IF(AND($A58=8,$E58=$K50),4,0)+IF(AND($A59=9,$E59=$K50),3,0)+IF(AND($A60=10,$E60=$K50),2,0)+IF(AND($A61=11,$E61=K50),1,0)+IF(AND($A62=12,$E62=$K50),1,0)</f>
        <v>0</v>
      </c>
    </row>
    <row r="52" spans="1:11" ht="15">
      <c r="A52" s="73">
        <v>2</v>
      </c>
      <c r="B52" s="69">
        <v>143</v>
      </c>
      <c r="C52" s="126">
        <v>1.52</v>
      </c>
      <c r="D52" s="75" t="str">
        <f>IF(ISNA(VLOOKUP(B52,'Entry List Master'!$A$2:$J$1058,2)),"",VLOOKUP(B52,'Entry List Master'!$A$2:$J$1058,2))</f>
        <v>Orla Fitzsimons</v>
      </c>
      <c r="E52" s="75" t="str">
        <f>IF(ISNA(VLOOKUP(B52,'Entry List Master'!$A$2:$J$1058,4)),"",VLOOKUP(B52,'Entry List Master'!$A$2:$J$1058,4))</f>
        <v>Newcastle AC</v>
      </c>
      <c r="G52" s="76" t="s">
        <v>27</v>
      </c>
      <c r="H52" s="77">
        <f>IF($H53&gt;=7,3,IF($H53&gt;=5,2,IF($H53&gt;=3,1,0)))</f>
        <v>2</v>
      </c>
      <c r="I52" s="77">
        <f>IF($I53&gt;=7,3,IF($I53&gt;=5,2,IF($I53&gt;=3,1,0)))</f>
        <v>0</v>
      </c>
      <c r="J52" s="77">
        <f>IF($J53&gt;=7,3,IF($J53&gt;=5,2,IF($J53&gt;=3,1,0)))</f>
        <v>0</v>
      </c>
      <c r="K52" s="77">
        <f>IF($K53&gt;=7,3,IF($K53&gt;=5,2,IF($K53&gt;=3,1,0)))</f>
        <v>0</v>
      </c>
    </row>
    <row r="53" spans="1:11" ht="15">
      <c r="A53" s="73">
        <v>3</v>
      </c>
      <c r="B53" s="69">
        <v>159</v>
      </c>
      <c r="C53" s="126">
        <v>1.53</v>
      </c>
      <c r="D53" s="75" t="str">
        <f>IF(ISNA(VLOOKUP(B53,'Entry List Master'!$A$2:$J$1058,2)),"",VLOOKUP(B53,'Entry List Master'!$A$2:$J$1058,2))</f>
        <v>Caitlin Valentine</v>
      </c>
      <c r="E53" s="75" t="str">
        <f>IF(ISNA(VLOOKUP(B53,'Entry List Master'!$A$2:$J$1058,4)),"",VLOOKUP(B53,'Entry List Master'!$A$2:$J$1058,4))</f>
        <v>Newcastle AC</v>
      </c>
      <c r="G53" s="76" t="s">
        <v>51</v>
      </c>
      <c r="H53" s="78">
        <f>COUNTIF($E51:$E62,H50)</f>
        <v>5</v>
      </c>
      <c r="I53" s="78">
        <f>COUNTIF($E51:$E62,I50)</f>
        <v>1</v>
      </c>
      <c r="J53" s="78">
        <f>COUNTIF($E51:$E62,J50)</f>
        <v>1</v>
      </c>
      <c r="K53" s="78">
        <f>COUNTIF($E51:$E62,K50)</f>
        <v>0</v>
      </c>
    </row>
    <row r="54" spans="1:11" ht="15">
      <c r="A54" s="73">
        <v>4</v>
      </c>
      <c r="B54" s="69">
        <v>41</v>
      </c>
      <c r="C54" s="126">
        <v>1.54</v>
      </c>
      <c r="D54" s="75" t="str">
        <f>IF(ISNA(VLOOKUP(B54,'Entry List Master'!$A$2:$J$1058,2)),"",VLOOKUP(B54,'Entry List Master'!$A$2:$J$1058,2))</f>
        <v>Alex Johnston</v>
      </c>
      <c r="E54" s="75" t="str">
        <f>IF(ISNA(VLOOKUP(B54,'Entry List Master'!$A$2:$J$1058,4)),"",VLOOKUP(B54,'Entry List Master'!$A$2:$J$1058,4))</f>
        <v>Newcastle AC</v>
      </c>
      <c r="G54" s="76" t="s">
        <v>26</v>
      </c>
      <c r="H54" s="69">
        <f>SUM(H51:H53)</f>
        <v>47</v>
      </c>
      <c r="I54" s="69">
        <f>SUM(I51:I53)</f>
        <v>15</v>
      </c>
      <c r="J54" s="69">
        <f>SUM(J51:J53)</f>
        <v>7</v>
      </c>
      <c r="K54" s="69">
        <f>SUM(K51:K53)</f>
        <v>0</v>
      </c>
    </row>
    <row r="55" spans="1:5" ht="15">
      <c r="A55" s="73">
        <v>5</v>
      </c>
      <c r="B55" s="69">
        <v>2</v>
      </c>
      <c r="C55" s="126">
        <v>2.03</v>
      </c>
      <c r="D55" s="75" t="str">
        <f>IF(ISNA(VLOOKUP(B55,'Entry List Master'!$A$2:$J$1058,2)),"",VLOOKUP(B55,'Entry List Master'!$A$2:$J$1058,2))</f>
        <v>Amy McCrickard</v>
      </c>
      <c r="E55" s="75" t="str">
        <f>IF(ISNA(VLOOKUP(B55,'Entry List Master'!$A$2:$J$1058,4)),"",VLOOKUP(B55,'Entry List Master'!$A$2:$J$1058,4))</f>
        <v>Newcastle AC</v>
      </c>
    </row>
    <row r="56" spans="1:5" ht="15">
      <c r="A56" s="73">
        <v>6</v>
      </c>
      <c r="B56" s="69">
        <v>49</v>
      </c>
      <c r="C56" s="126">
        <v>2.06</v>
      </c>
      <c r="D56" s="75" t="str">
        <f>IF(ISNA(VLOOKUP(B56,'Entry List Master'!$A$2:$J$1058,2)),"",VLOOKUP(B56,'Entry List Master'!$A$2:$J$1058,2))</f>
        <v>Colleen Burke</v>
      </c>
      <c r="E56" s="75" t="str">
        <f>IF(ISNA(VLOOKUP(B56,'Entry List Master'!$A$2:$J$1058,4)),"",VLOOKUP(B56,'Entry List Master'!$A$2:$J$1058,4))</f>
        <v>East Down AC</v>
      </c>
    </row>
    <row r="57" spans="1:5" ht="15">
      <c r="A57" s="73">
        <v>7</v>
      </c>
      <c r="B57" s="69">
        <v>33</v>
      </c>
      <c r="C57" s="69">
        <v>2.15</v>
      </c>
      <c r="D57" s="75" t="str">
        <f>IF(ISNA(VLOOKUP(B57,'Entry List Master'!$A$2:$J$1058,2)),"",VLOOKUP(B57,'Entry List Master'!$A$2:$J$1058,2))</f>
        <v>Helen O'Prey</v>
      </c>
      <c r="E57" s="75" t="str">
        <f>IF(ISNA(VLOOKUP(B57,'Entry List Master'!$A$2:$J$1058,4)),"",VLOOKUP(B57,'Entry List Master'!$A$2:$J$1058,4))</f>
        <v>Newcastle AC</v>
      </c>
    </row>
    <row r="58" spans="1:5" ht="15">
      <c r="A58" s="73">
        <v>8</v>
      </c>
      <c r="C58" s="74"/>
      <c r="D58" s="75">
        <f>IF(ISNA(VLOOKUP(B58,'Entry List Master'!$A$2:$J$1058,2)),"",VLOOKUP(B58,'Entry List Master'!$A$2:$J$1058,2))</f>
      </c>
      <c r="E58" s="75">
        <f>IF(ISNA(VLOOKUP(B58,'Entry List Master'!$A$2:$J$1058,4)),"",VLOOKUP(B58,'Entry List Master'!$A$2:$J$1058,4))</f>
      </c>
    </row>
    <row r="59" spans="1:5" ht="15">
      <c r="A59" s="73">
        <v>9</v>
      </c>
      <c r="C59" s="74"/>
      <c r="D59" s="75">
        <f>IF(ISNA(VLOOKUP(B59,'Entry List Master'!$A$2:$J$1058,2)),"",VLOOKUP(B59,'Entry List Master'!$A$2:$J$1058,2))</f>
      </c>
      <c r="E59" s="75">
        <f>IF(ISNA(VLOOKUP(B59,'Entry List Master'!$A$2:$J$1058,4)),"",VLOOKUP(B59,'Entry List Master'!$A$2:$J$1058,4))</f>
      </c>
    </row>
    <row r="60" spans="1:5" ht="15">
      <c r="A60" s="73">
        <v>10</v>
      </c>
      <c r="C60" s="74"/>
      <c r="D60" s="75">
        <f>IF(ISNA(VLOOKUP(B60,'Entry List Master'!$A$2:$J$1058,2)),"",VLOOKUP(B60,'Entry List Master'!$A$2:$J$1058,2))</f>
      </c>
      <c r="E60" s="75">
        <f>IF(ISNA(VLOOKUP(B60,'Entry List Master'!$A$2:$J$1058,4)),"",VLOOKUP(B60,'Entry List Master'!$A$2:$J$1058,4))</f>
      </c>
    </row>
    <row r="61" spans="1:5" ht="15">
      <c r="A61" s="73">
        <v>11</v>
      </c>
      <c r="C61" s="74"/>
      <c r="D61" s="75">
        <f>IF(ISNA(VLOOKUP(B61,'Entry List Master'!$A$2:$J$1058,2)),"",VLOOKUP(B61,'Entry List Master'!$A$2:$J$1058,2))</f>
      </c>
      <c r="E61" s="75">
        <f>IF(ISNA(VLOOKUP(B61,'Entry List Master'!$A$2:$J$1058,4)),"",VLOOKUP(B61,'Entry List Master'!$A$2:$J$1058,4))</f>
      </c>
    </row>
    <row r="62" spans="1:5" ht="15">
      <c r="A62" s="73">
        <v>12</v>
      </c>
      <c r="C62" s="74"/>
      <c r="D62" s="75">
        <f>IF(ISNA(VLOOKUP(B62,'Entry List Master'!$A$2:$J$1058,2)),"",VLOOKUP(B62,'Entry List Master'!$A$2:$J$1058,2))</f>
      </c>
      <c r="E62" s="75">
        <f>IF(ISNA(VLOOKUP(B62,'Entry List Master'!$A$2:$J$1058,4)),"",VLOOKUP(B62,'Entry List Master'!$A$2:$J$1058,4))</f>
      </c>
    </row>
    <row r="63" spans="1:5" ht="15">
      <c r="A63" s="73">
        <v>13</v>
      </c>
      <c r="C63" s="74"/>
      <c r="D63" s="75">
        <f>IF(ISNA(VLOOKUP(B63,'Entry List Master'!$A$2:$J$1058,2)),"",VLOOKUP(B63,'Entry List Master'!$A$2:$J$1058,2))</f>
      </c>
      <c r="E63" s="75">
        <f>IF(ISNA(VLOOKUP(B63,'Entry List Master'!$A$2:$J$1058,4)),"",VLOOKUP(B63,'Entry List Master'!$A$2:$J$1058,4))</f>
      </c>
    </row>
    <row r="64" spans="1:5" ht="15">
      <c r="A64" s="73">
        <v>14</v>
      </c>
      <c r="C64" s="74"/>
      <c r="D64" s="75">
        <f>IF(ISNA(VLOOKUP(B64,'Entry List Master'!$A$2:$J$1058,2)),"",VLOOKUP(B64,'Entry List Master'!$A$2:$J$1058,2))</f>
      </c>
      <c r="E64" s="75">
        <f>IF(ISNA(VLOOKUP(B64,'Entry List Master'!$A$2:$J$1058,4)),"",VLOOKUP(B64,'Entry List Master'!$A$2:$J$1058,4))</f>
      </c>
    </row>
    <row r="66" spans="1:5" ht="15">
      <c r="A66" s="200" t="s">
        <v>9</v>
      </c>
      <c r="B66" s="200"/>
      <c r="C66" s="200"/>
      <c r="D66" s="200"/>
      <c r="E66" s="200"/>
    </row>
    <row r="67" spans="1:11" ht="15">
      <c r="A67" s="70" t="s">
        <v>14</v>
      </c>
      <c r="B67" s="70" t="s">
        <v>15</v>
      </c>
      <c r="C67" s="70" t="s">
        <v>16</v>
      </c>
      <c r="D67" s="70" t="s">
        <v>13</v>
      </c>
      <c r="E67" s="70" t="s">
        <v>1</v>
      </c>
      <c r="H67" s="71" t="s">
        <v>30</v>
      </c>
      <c r="I67" s="72" t="s">
        <v>35</v>
      </c>
      <c r="J67" s="71" t="s">
        <v>34</v>
      </c>
      <c r="K67" s="108" t="s">
        <v>168</v>
      </c>
    </row>
    <row r="68" spans="1:11" ht="15">
      <c r="A68" s="73">
        <v>1</v>
      </c>
      <c r="B68" s="69">
        <v>140</v>
      </c>
      <c r="C68" s="126">
        <v>2.02</v>
      </c>
      <c r="D68" s="75" t="str">
        <f>IF(ISNA(VLOOKUP(B68,'Entry List Master'!$A$2:$J$1058,2)),"",VLOOKUP(B68,'Entry List Master'!$A$2:$J$1058,2))</f>
        <v>Thomas McKeveney</v>
      </c>
      <c r="E68" s="75" t="str">
        <f>IF(ISNA(VLOOKUP(B68,'Entry List Master'!$A$2:$J$1058,4)),"",VLOOKUP(B68,'Entry List Master'!$A$2:$J$1058,4))</f>
        <v>Burren AC</v>
      </c>
      <c r="G68" s="76" t="s">
        <v>25</v>
      </c>
      <c r="H68" s="69">
        <f>IF(AND($A68=1,$E68=$H67),14,0)+IF(AND($A69=2,$E69=$H67),11,0)+IF(AND($A70=3,$E70=$H67),9,0)+IF(AND($A71=4,$E71=$H67),8,0)+IF(AND($A72=5,$E72=$H67),7,0)+IF(AND($A73=6,$E73=$H67),6,0)+IF(AND($A74=7,$E74=$H67),5,0)+IF(AND($A75=8,$E75=$H67),4,0)+IF(AND($A76=9,$E76=$H67),3,0)+IF(AND($A77=10,$E77=$H67),2,0)+IF(AND($A78=11,$E78=$H67),1,0)+IF(AND($A79=12,$E79=$H67),1,0)</f>
        <v>25</v>
      </c>
      <c r="I68" s="69">
        <f>IF(AND($A68=1,$E68=$I67),14,0)+IF(AND($A69=2,$E69=$I67),11,0)+IF(AND($A70=3,$E70=$I67),9,0)+IF(AND($A71=4,$E71=$I67),8,0)+IF(AND($A72=5,$E72=$I67),7,0)+IF(AND($A73=6,$E73=$I67),6,0)+IF(AND($A74=7,$E74=$I67),5,0)+IF(AND($A75=8,$E75=$I67),4,0)+IF(AND($A76=9,$E76=$I67),3,0)+IF(AND($A77=10,$E77=$I67),2,0)+IF(AND($A78=11,$E78=$I67),1,0)+IF(AND($A79=12,$E79=$I67),1,0)</f>
        <v>29</v>
      </c>
      <c r="J68" s="69">
        <f>IF(AND($A68=1,$E68=$J67),14,0)+IF(AND($A69=2,$E69=$J67),11,0)+IF(AND($A70=3,$E70=$J67),9,0)+IF(AND($A71=4,$E71=$J67),8,0)+IF(AND($A72=5,$E72=$J67),7,0)+IF(AND($A73=6,$E73=$J67),6,0)+IF(AND($A74=7,$E74=$J67),5,0)+IF(AND($A75=8,$E75=$J67),4,0)+IF(AND($A76=9,$E76=$J67),3,0)+IF(AND($A77=10,$E77=$J67),2,0)+IF(AND($A78=11,$E78=J67),1,0)+IF(AND($A79=12,$E79=$J67),1,0)</f>
        <v>17</v>
      </c>
      <c r="K68" s="69">
        <f>IF(AND($A68=1,$E68=$K67),14,0)+IF(AND($A69=2,$E69=$K67),11,0)+IF(AND($A70=3,$E70=$K67),9,0)+IF(AND($A71=4,$E71=$K67),8,0)+IF(AND($A72=5,$E72=$K67),7,0)+IF(AND($A73=6,$E73=$K67),6,0)+IF(AND($A74=7,$E74=$K67),5,0)+IF(AND($A75=8,$E75=$K67),4,0)+IF(AND($A76=9,$E76=$K67),3,0)+IF(AND($A77=10,$E77=$K67),2,0)+IF(AND($A78=11,$E78=K67),1,0)+IF(AND($A79=12,$E79=$K67),1,0)</f>
        <v>0</v>
      </c>
    </row>
    <row r="69" spans="1:11" ht="15">
      <c r="A69" s="73">
        <v>2</v>
      </c>
      <c r="B69" s="69">
        <v>89</v>
      </c>
      <c r="C69" s="126">
        <v>2.06</v>
      </c>
      <c r="D69" s="75" t="str">
        <f>IF(ISNA(VLOOKUP(B69,'Entry List Master'!$A$2:$J$1058,2)),"",VLOOKUP(B69,'Entry List Master'!$A$2:$J$1058,2))</f>
        <v>Calum McDonagh</v>
      </c>
      <c r="E69" s="75" t="str">
        <f>IF(ISNA(VLOOKUP(B69,'Entry List Master'!$A$2:$J$1058,4)),"",VLOOKUP(B69,'Entry List Master'!$A$2:$J$1058,4))</f>
        <v>Burren AC</v>
      </c>
      <c r="G69" s="76" t="s">
        <v>27</v>
      </c>
      <c r="H69" s="77">
        <f>IF($H70&gt;=7,3,IF($H70&gt;=5,2,IF($H70&gt;=3,1,0)))</f>
        <v>2</v>
      </c>
      <c r="I69" s="77">
        <f>IF($I70&gt;=7,3,IF($I70&gt;=5,2,IF($I70&gt;=3,1,0)))</f>
        <v>1</v>
      </c>
      <c r="J69" s="77">
        <f>IF($J70&gt;=7,3,IF($J70&gt;=5,2,IF($J70&gt;=3,1,0)))</f>
        <v>1</v>
      </c>
      <c r="K69" s="77">
        <f>IF($K70&gt;=7,3,IF($K70&gt;=5,2,IF($K70&gt;=3,1,0)))</f>
        <v>0</v>
      </c>
    </row>
    <row r="70" spans="1:11" ht="15">
      <c r="A70" s="73">
        <v>3</v>
      </c>
      <c r="B70" s="69">
        <v>14</v>
      </c>
      <c r="C70" s="126">
        <v>2.13</v>
      </c>
      <c r="D70" s="75" t="str">
        <f>IF(ISNA(VLOOKUP(B70,'Entry List Master'!$A$2:$J$1058,2)),"",VLOOKUP(B70,'Entry List Master'!$A$2:$J$1058,2))</f>
        <v>Cathal Kinsella</v>
      </c>
      <c r="E70" s="75" t="str">
        <f>IF(ISNA(VLOOKUP(B70,'Entry List Master'!$A$2:$J$1058,4)),"",VLOOKUP(B70,'Entry List Master'!$A$2:$J$1058,4))</f>
        <v>East Down AC</v>
      </c>
      <c r="G70" s="76" t="s">
        <v>51</v>
      </c>
      <c r="H70" s="78">
        <f>COUNTIF($E68:$E79,H67)</f>
        <v>6</v>
      </c>
      <c r="I70" s="78">
        <f>COUNTIF($E68:$E79,I67)</f>
        <v>3</v>
      </c>
      <c r="J70" s="78">
        <f>COUNTIF($E68:$E79,J67)</f>
        <v>3</v>
      </c>
      <c r="K70" s="78">
        <f>COUNTIF($E68:$E79,K67)</f>
        <v>0</v>
      </c>
    </row>
    <row r="71" spans="1:11" ht="15">
      <c r="A71" s="73">
        <v>4</v>
      </c>
      <c r="B71" s="69">
        <v>126</v>
      </c>
      <c r="C71" s="126">
        <v>2.18</v>
      </c>
      <c r="D71" s="75" t="str">
        <f>IF(ISNA(VLOOKUP(B71,'Entry List Master'!$A$2:$J$1058,2)),"",VLOOKUP(B71,'Entry List Master'!$A$2:$J$1058,2))</f>
        <v>Ronan McVeigh</v>
      </c>
      <c r="E71" s="75" t="str">
        <f>IF(ISNA(VLOOKUP(B71,'Entry List Master'!$A$2:$J$1058,4)),"",VLOOKUP(B71,'Entry List Master'!$A$2:$J$1058,4))</f>
        <v>Newcastle AC</v>
      </c>
      <c r="G71" s="76" t="s">
        <v>26</v>
      </c>
      <c r="H71" s="69">
        <f>SUM(H68:H70)</f>
        <v>33</v>
      </c>
      <c r="I71" s="69">
        <f>SUM(I68:I70)</f>
        <v>33</v>
      </c>
      <c r="J71" s="69">
        <f>SUM(J68:J70)</f>
        <v>21</v>
      </c>
      <c r="K71" s="69">
        <f>SUM(K68:K70)</f>
        <v>0</v>
      </c>
    </row>
    <row r="72" spans="1:5" ht="15">
      <c r="A72" s="73">
        <v>5</v>
      </c>
      <c r="B72" s="69">
        <v>130</v>
      </c>
      <c r="C72" s="126">
        <v>2.25</v>
      </c>
      <c r="D72" s="75" t="str">
        <f>IF(ISNA(VLOOKUP(B72,'Entry List Master'!$A$2:$J$1058,2)),"",VLOOKUP(B72,'Entry List Master'!$A$2:$J$1058,2))</f>
        <v>Jack Carson</v>
      </c>
      <c r="E72" s="75" t="str">
        <f>IF(ISNA(VLOOKUP(B72,'Entry List Master'!$A$2:$J$1058,4)),"",VLOOKUP(B72,'Entry List Master'!$A$2:$J$1058,4))</f>
        <v>East Down AC</v>
      </c>
    </row>
    <row r="73" spans="1:5" ht="15">
      <c r="A73" s="73">
        <v>6</v>
      </c>
      <c r="B73" s="69">
        <v>30</v>
      </c>
      <c r="C73" s="126">
        <v>2.26</v>
      </c>
      <c r="D73" s="75" t="str">
        <f>IF(ISNA(VLOOKUP(B73,'Entry List Master'!$A$2:$J$1058,2)),"",VLOOKUP(B73,'Entry List Master'!$A$2:$J$1058,2))</f>
        <v>Ruairi King</v>
      </c>
      <c r="E73" s="75" t="str">
        <f>IF(ISNA(VLOOKUP(B73,'Entry List Master'!$A$2:$J$1058,4)),"",VLOOKUP(B73,'Entry List Master'!$A$2:$J$1058,4))</f>
        <v>Newcastle AC</v>
      </c>
    </row>
    <row r="74" spans="1:5" ht="15">
      <c r="A74" s="73">
        <v>7</v>
      </c>
      <c r="B74" s="69">
        <v>7</v>
      </c>
      <c r="C74" s="126">
        <v>2.28</v>
      </c>
      <c r="D74" s="75" t="str">
        <f>IF(ISNA(VLOOKUP(B74,'Entry List Master'!$A$2:$J$1058,2)),"",VLOOKUP(B74,'Entry List Master'!$A$2:$J$1058,2))</f>
        <v>Adam Hughes</v>
      </c>
      <c r="E74" s="75" t="str">
        <f>IF(ISNA(VLOOKUP(B74,'Entry List Master'!$A$2:$J$1058,4)),"",VLOOKUP(B74,'Entry List Master'!$A$2:$J$1058,4))</f>
        <v>Newcastle AC</v>
      </c>
    </row>
    <row r="75" spans="1:5" ht="15">
      <c r="A75" s="73">
        <v>8</v>
      </c>
      <c r="B75" s="69">
        <v>102</v>
      </c>
      <c r="C75" s="126">
        <v>2.3</v>
      </c>
      <c r="D75" s="75" t="str">
        <f>IF(ISNA(VLOOKUP(B75,'Entry List Master'!$A$2:$J$1058,2)),"",VLOOKUP(B75,'Entry List Master'!$A$2:$J$1058,2))</f>
        <v>Finn Murdock</v>
      </c>
      <c r="E75" s="75" t="str">
        <f>IF(ISNA(VLOOKUP(B75,'Entry List Master'!$A$2:$J$1058,4)),"",VLOOKUP(B75,'Entry List Master'!$A$2:$J$1058,4))</f>
        <v>Burren AC</v>
      </c>
    </row>
    <row r="76" spans="1:5" ht="15">
      <c r="A76" s="73">
        <v>9</v>
      </c>
      <c r="B76" s="69">
        <v>27</v>
      </c>
      <c r="C76" s="126">
        <v>2.31</v>
      </c>
      <c r="D76" s="75" t="str">
        <f>IF(ISNA(VLOOKUP(B76,'Entry List Master'!$A$2:$J$1058,2)),"",VLOOKUP(B76,'Entry List Master'!$A$2:$J$1058,2))</f>
        <v>Conor Campbell</v>
      </c>
      <c r="E76" s="75" t="str">
        <f>IF(ISNA(VLOOKUP(B76,'Entry List Master'!$A$2:$J$1058,4)),"",VLOOKUP(B76,'Entry List Master'!$A$2:$J$1058,4))</f>
        <v>Newcastle AC</v>
      </c>
    </row>
    <row r="77" spans="1:5" ht="15">
      <c r="A77" s="73">
        <v>10</v>
      </c>
      <c r="B77" s="69">
        <v>120</v>
      </c>
      <c r="C77" s="126">
        <v>2.32</v>
      </c>
      <c r="D77" s="75" t="str">
        <f>IF(ISNA(VLOOKUP(B77,'Entry List Master'!$A$2:$J$1058,2)),"",VLOOKUP(B77,'Entry List Master'!$A$2:$J$1058,2))</f>
        <v>Rory Corrigan</v>
      </c>
      <c r="E77" s="75" t="str">
        <f>IF(ISNA(VLOOKUP(B77,'Entry List Master'!$A$2:$J$1058,4)),"",VLOOKUP(B77,'Entry List Master'!$A$2:$J$1058,4))</f>
        <v>Newcastle AC</v>
      </c>
    </row>
    <row r="78" spans="1:5" ht="15">
      <c r="A78" s="73">
        <v>11</v>
      </c>
      <c r="B78" s="69">
        <v>19</v>
      </c>
      <c r="C78" s="126">
        <v>2.42</v>
      </c>
      <c r="D78" s="75" t="str">
        <f>IF(ISNA(VLOOKUP(B78,'Entry List Master'!$A$2:$J$1058,2)),"",VLOOKUP(B78,'Entry List Master'!$A$2:$J$1058,2))</f>
        <v>Conrad Rice</v>
      </c>
      <c r="E78" s="75" t="str">
        <f>IF(ISNA(VLOOKUP(B78,'Entry List Master'!$A$2:$J$1058,4)),"",VLOOKUP(B78,'Entry List Master'!$A$2:$J$1058,4))</f>
        <v>Newcastle AC</v>
      </c>
    </row>
    <row r="79" spans="1:5" ht="15">
      <c r="A79" s="73">
        <v>12</v>
      </c>
      <c r="B79" s="69">
        <v>5</v>
      </c>
      <c r="C79" s="126">
        <v>3.13</v>
      </c>
      <c r="D79" s="75" t="str">
        <f>IF(ISNA(VLOOKUP(B79,'Entry List Master'!$A$2:$J$1058,2)),"",VLOOKUP(B79,'Entry List Master'!$A$2:$J$1058,2))</f>
        <v>Christopher McMullan</v>
      </c>
      <c r="E79" s="75" t="str">
        <f>IF(ISNA(VLOOKUP(B79,'Entry List Master'!$A$2:$J$1058,4)),"",VLOOKUP(B79,'Entry List Master'!$A$2:$J$1058,4))</f>
        <v>East Down AC</v>
      </c>
    </row>
    <row r="80" spans="4:5" ht="15">
      <c r="D80" s="75"/>
      <c r="E80" s="75"/>
    </row>
    <row r="81" spans="1:5" ht="15">
      <c r="A81" s="200" t="s">
        <v>5</v>
      </c>
      <c r="B81" s="200"/>
      <c r="C81" s="200"/>
      <c r="D81" s="200"/>
      <c r="E81" s="200"/>
    </row>
    <row r="82" spans="1:11" ht="15">
      <c r="A82" s="70" t="s">
        <v>14</v>
      </c>
      <c r="B82" s="70" t="s">
        <v>15</v>
      </c>
      <c r="C82" s="70" t="s">
        <v>16</v>
      </c>
      <c r="D82" s="70" t="s">
        <v>13</v>
      </c>
      <c r="E82" s="70" t="s">
        <v>1</v>
      </c>
      <c r="H82" s="71" t="s">
        <v>30</v>
      </c>
      <c r="I82" s="72" t="s">
        <v>35</v>
      </c>
      <c r="J82" s="71" t="s">
        <v>34</v>
      </c>
      <c r="K82" s="71" t="s">
        <v>168</v>
      </c>
    </row>
    <row r="83" spans="1:11" ht="15">
      <c r="A83" s="73">
        <v>1</v>
      </c>
      <c r="B83" s="69">
        <v>72</v>
      </c>
      <c r="C83" s="126">
        <v>2.23</v>
      </c>
      <c r="D83" s="75" t="str">
        <f>IF(ISNA(VLOOKUP(B83,'Entry List Master'!$A$2:$J$1058,2)),"",VLOOKUP(B83,'Entry List Master'!$A$2:$J$1058,2))</f>
        <v>Izzy O'Farrell</v>
      </c>
      <c r="E83" s="75" t="str">
        <f>IF(ISNA(VLOOKUP(B83,'Entry List Master'!$A$2:$J$1058,4)),"",VLOOKUP(B83,'Entry List Master'!$A$2:$J$1058,4))</f>
        <v>Burren AC</v>
      </c>
      <c r="G83" s="76" t="s">
        <v>25</v>
      </c>
      <c r="H83" s="69">
        <f>IF(AND($A83=1,$E83=$H82),14,0)+IF(AND($A84=2,$E84=$H82),11,0)+IF(AND($A85=3,$E85=$H82),9,0)+IF(AND($A86=4,$E86=$H82),8,0)+IF(AND($A87=5,$E87=$H82),7,0)+IF(AND($A88=6,$E88=$H82),6,0)+IF(AND($A89=7,$E89=$H82),5,0)+IF(AND($A90=8,$E90=$H82),4,0)+IF(AND($A91=9,$E91=$H82),3,0)+IF(AND($A92=10,$E92=$H82),2,0)+IF(AND($A93=11,$E93=$H82),1,0)+IF(AND($A94=12,$E94=$H82),1,0)</f>
        <v>33</v>
      </c>
      <c r="I83" s="69">
        <f>IF(AND($A83=1,$E83=$I82),14,0)+IF(AND($A84=2,$E84=$I82),11,0)+IF(AND($A85=3,$E85=$I82),9,0)+IF(AND($A86=4,$E86=$I82),8,0)+IF(AND($A87=5,$E87=$I82),7,0)+IF(AND($A88=6,$E88=$I82),6,0)+IF(AND($A89=7,$E89=$I82),5,0)+IF(AND($A90=8,$E90=$I82),4,0)+IF(AND($A91=9,$E91=$I82),3,0)+IF(AND($A92=10,$E92=$I82),2,0)+IF(AND($A93=11,$E93=$I82),1,0)+IF(AND($A94=12,$E94=$I82),1,0)</f>
        <v>27</v>
      </c>
      <c r="J83" s="69">
        <f>IF(AND($A83=1,$E83=$J82),14,0)+IF(AND($A84=2,$E84=$J82),11,0)+IF(AND($A85=3,$E85=$J82),9,0)+IF(AND($A86=4,$E86=$J82),8,0)+IF(AND($A87=5,$E87=$J82),7,0)+IF(AND($A88=6,$E88=$J82),6,0)+IF(AND($A89=7,$E89=$J82),5,0)+IF(AND($A90=8,$E90=$J82),4,0)+IF(AND($A91=9,$E91=$J82),3,0)+IF(AND($A92=10,$E92=$J82),2,0)+IF(AND($A93=11,$E93=J82),1,0)+IF(AND($A94=12,$E94=$J82),1,0)</f>
        <v>0</v>
      </c>
      <c r="K83" s="69">
        <f>IF(AND($A83=1,$E83=$K82),14,0)+IF(AND($A84=2,$E84=$K82),11,0)+IF(AND($A85=3,$E85=$K82),9,0)+IF(AND($A86=4,$E86=$K82),8,0)+IF(AND($A87=5,$E87=$K82),7,0)+IF(AND($A88=6,$E88=$K82),6,0)+IF(AND($A89=7,$E89=$K82),5,0)+IF(AND($A90=8,$E90=$K82),4,0)+IF(AND($A91=9,$E91=$K82),3,0)+IF(AND($A92=10,$E92=$K82),2,0)+IF(AND($A93=11,$E93=K82),1,0)+IF(AND($A94=12,$E94=$K82),1,0)</f>
        <v>0</v>
      </c>
    </row>
    <row r="84" spans="1:11" ht="15">
      <c r="A84" s="73">
        <v>2</v>
      </c>
      <c r="B84" s="69">
        <v>11</v>
      </c>
      <c r="C84" s="126">
        <v>2.3</v>
      </c>
      <c r="D84" s="75" t="str">
        <f>IF(ISNA(VLOOKUP(B84,'Entry List Master'!$A$2:$J$1058,2)),"",VLOOKUP(B84,'Entry List Master'!$A$2:$J$1058,2))</f>
        <v>Hannah Carson</v>
      </c>
      <c r="E84" s="75" t="str">
        <f>IF(ISNA(VLOOKUP(B84,'Entry List Master'!$A$2:$J$1058,4)),"",VLOOKUP(B84,'Entry List Master'!$A$2:$J$1058,4))</f>
        <v>Newcastle AC</v>
      </c>
      <c r="G84" s="76" t="s">
        <v>27</v>
      </c>
      <c r="H84" s="77">
        <f>IF($H85&gt;=7,3,IF($H85&gt;=5,2,IF($H85&gt;=3,1,0)))</f>
        <v>1</v>
      </c>
      <c r="I84" s="77">
        <f>IF($I85&gt;=7,3,IF($I85&gt;=5,2,IF($I85&gt;=3,1,0)))</f>
        <v>1</v>
      </c>
      <c r="J84" s="77">
        <f>IF($J85&gt;=7,3,IF($J85&gt;=5,2,IF($J85&gt;=3,1,0)))</f>
        <v>0</v>
      </c>
      <c r="K84" s="77">
        <f>IF($K85&gt;=7,3,IF($K85&gt;=5,2,IF($K85&gt;=3,1,0)))</f>
        <v>0</v>
      </c>
    </row>
    <row r="85" spans="1:11" ht="15">
      <c r="A85" s="73">
        <v>3</v>
      </c>
      <c r="B85" s="69">
        <v>37</v>
      </c>
      <c r="C85" s="126">
        <v>2.33</v>
      </c>
      <c r="D85" s="75" t="str">
        <f>IF(ISNA(VLOOKUP(B85,'Entry List Master'!$A$2:$J$1058,2)),"",VLOOKUP(B85,'Entry List Master'!$A$2:$J$1058,2))</f>
        <v>Tierna Bardon</v>
      </c>
      <c r="E85" s="75" t="str">
        <f>IF(ISNA(VLOOKUP(B85,'Entry List Master'!$A$2:$J$1058,4)),"",VLOOKUP(B85,'Entry List Master'!$A$2:$J$1058,4))</f>
        <v>Newcastle AC</v>
      </c>
      <c r="G85" s="76" t="s">
        <v>51</v>
      </c>
      <c r="H85" s="78">
        <f>COUNTIF($E83:$E94,H82)</f>
        <v>4</v>
      </c>
      <c r="I85" s="78">
        <f>COUNTIF($E83:$E94,I82)</f>
        <v>3</v>
      </c>
      <c r="J85" s="78">
        <f>COUNTIF($E83:$E94,J82)</f>
        <v>0</v>
      </c>
      <c r="K85" s="78">
        <f>COUNTIF($E83:$E94,K82)</f>
        <v>0</v>
      </c>
    </row>
    <row r="86" spans="1:11" ht="15">
      <c r="A86" s="73">
        <v>4</v>
      </c>
      <c r="B86" s="69">
        <v>84</v>
      </c>
      <c r="C86" s="126">
        <v>2.39</v>
      </c>
      <c r="D86" s="75" t="str">
        <f>IF(ISNA(VLOOKUP(B86,'Entry List Master'!$A$2:$J$1058,2)),"",VLOOKUP(B86,'Entry List Master'!$A$2:$J$1058,2))</f>
        <v>Sorcha McElroy</v>
      </c>
      <c r="E86" s="75" t="str">
        <f>IF(ISNA(VLOOKUP(B86,'Entry List Master'!$A$2:$J$1058,4)),"",VLOOKUP(B86,'Entry List Master'!$A$2:$J$1058,4))</f>
        <v>Newcastle AC</v>
      </c>
      <c r="G86" s="76" t="s">
        <v>26</v>
      </c>
      <c r="H86" s="69">
        <f>SUM(H83:H85)</f>
        <v>38</v>
      </c>
      <c r="I86" s="69">
        <f>SUM(I83:I85)</f>
        <v>31</v>
      </c>
      <c r="J86" s="69">
        <f>SUM(J83:J85)</f>
        <v>0</v>
      </c>
      <c r="K86" s="69">
        <f>SUM(K83:K85)</f>
        <v>0</v>
      </c>
    </row>
    <row r="87" spans="1:5" ht="15">
      <c r="A87" s="73">
        <v>5</v>
      </c>
      <c r="B87" s="69">
        <v>90</v>
      </c>
      <c r="C87" s="126">
        <v>2.41</v>
      </c>
      <c r="D87" s="75" t="str">
        <f>IF(ISNA(VLOOKUP(B87,'Entry List Master'!$A$2:$J$1058,2)),"",VLOOKUP(B87,'Entry List Master'!$A$2:$J$1058,2))</f>
        <v>Rose McPolin</v>
      </c>
      <c r="E87" s="75" t="str">
        <f>IF(ISNA(VLOOKUP(B87,'Entry List Master'!$A$2:$J$1058,4)),"",VLOOKUP(B87,'Entry List Master'!$A$2:$J$1058,4))</f>
        <v>Burren AC</v>
      </c>
    </row>
    <row r="88" spans="1:5" ht="15">
      <c r="A88" s="73">
        <v>6</v>
      </c>
      <c r="B88" s="69">
        <v>52</v>
      </c>
      <c r="C88" s="126">
        <v>2.43</v>
      </c>
      <c r="D88" s="75" t="str">
        <f>IF(ISNA(VLOOKUP(B88,'Entry List Master'!$A$2:$J$1058,2)),"",VLOOKUP(B88,'Entry List Master'!$A$2:$J$1058,2))</f>
        <v>Grace Morgan</v>
      </c>
      <c r="E88" s="75" t="str">
        <f>IF(ISNA(VLOOKUP(B88,'Entry List Master'!$A$2:$J$1058,4)),"",VLOOKUP(B88,'Entry List Master'!$A$2:$J$1058,4))</f>
        <v>Burren AC</v>
      </c>
    </row>
    <row r="89" spans="1:5" ht="15">
      <c r="A89" s="73">
        <v>7</v>
      </c>
      <c r="B89" s="69">
        <v>98</v>
      </c>
      <c r="C89" s="126">
        <v>2.45</v>
      </c>
      <c r="D89" s="75" t="str">
        <f>IF(ISNA(VLOOKUP(B89,'Entry List Master'!$A$2:$J$1058,2)),"",VLOOKUP(B89,'Entry List Master'!$A$2:$J$1058,2))</f>
        <v>Alea Brannigan</v>
      </c>
      <c r="E89" s="75" t="str">
        <f>IF(ISNA(VLOOKUP(B89,'Entry List Master'!$A$2:$J$1058,4)),"",VLOOKUP(B89,'Entry List Master'!$A$2:$J$1058,4))</f>
        <v>Newcastle AC</v>
      </c>
    </row>
    <row r="90" spans="1:5" ht="15">
      <c r="A90" s="73">
        <v>8</v>
      </c>
      <c r="C90" s="74"/>
      <c r="D90" s="75">
        <f>IF(ISNA(VLOOKUP(B90,'Entry List Master'!$A$2:$J$1058,2)),"",VLOOKUP(B90,'Entry List Master'!$A$2:$J$1058,2))</f>
      </c>
      <c r="E90" s="75">
        <f>IF(ISNA(VLOOKUP(B90,'Entry List Master'!$A$2:$J$1058,4)),"",VLOOKUP(B90,'Entry List Master'!$A$2:$J$1058,4))</f>
      </c>
    </row>
    <row r="91" spans="1:5" ht="15">
      <c r="A91" s="73">
        <v>9</v>
      </c>
      <c r="C91" s="74"/>
      <c r="D91" s="75">
        <f>IF(ISNA(VLOOKUP(B91,'Entry List Master'!$A$2:$J$1058,2)),"",VLOOKUP(B91,'Entry List Master'!$A$2:$J$1058,2))</f>
      </c>
      <c r="E91" s="75">
        <f>IF(ISNA(VLOOKUP(B91,'Entry List Master'!$A$2:$J$1058,4)),"",VLOOKUP(B91,'Entry List Master'!$A$2:$J$1058,4))</f>
      </c>
    </row>
    <row r="92" spans="1:5" ht="15">
      <c r="A92" s="73">
        <v>10</v>
      </c>
      <c r="C92" s="74"/>
      <c r="D92" s="75">
        <f>IF(ISNA(VLOOKUP(B92,'Entry List Master'!$A$2:$J$1058,2)),"",VLOOKUP(B92,'Entry List Master'!$A$2:$J$1058,2))</f>
      </c>
      <c r="E92" s="75">
        <f>IF(ISNA(VLOOKUP(B92,'Entry List Master'!$A$2:$J$1058,4)),"",VLOOKUP(B92,'Entry List Master'!$A$2:$J$1058,4))</f>
      </c>
    </row>
    <row r="93" spans="1:5" ht="15">
      <c r="A93" s="73">
        <v>11</v>
      </c>
      <c r="C93" s="74"/>
      <c r="D93" s="75">
        <f>IF(ISNA(VLOOKUP(B93,'Entry List Master'!$A$2:$J$1058,2)),"",VLOOKUP(B93,'Entry List Master'!$A$2:$J$1058,2))</f>
      </c>
      <c r="E93" s="75">
        <f>IF(ISNA(VLOOKUP(B93,'Entry List Master'!$A$2:$J$1058,4)),"",VLOOKUP(B93,'Entry List Master'!$A$2:$J$1058,4))</f>
      </c>
    </row>
    <row r="94" spans="1:5" ht="15">
      <c r="A94" s="73">
        <v>12</v>
      </c>
      <c r="C94" s="74"/>
      <c r="D94" s="75">
        <f>IF(ISNA(VLOOKUP(B94,'Entry List Master'!$A$2:$J$1058,2)),"",VLOOKUP(B94,'Entry List Master'!$A$2:$J$1058,2))</f>
      </c>
      <c r="E94" s="75">
        <f>IF(ISNA(VLOOKUP(B94,'Entry List Master'!$A$2:$J$1058,4)),"",VLOOKUP(B94,'Entry List Master'!$A$2:$J$1058,4))</f>
      </c>
    </row>
    <row r="95" spans="4:5" ht="15">
      <c r="D95" s="75"/>
      <c r="E95" s="75"/>
    </row>
    <row r="96" spans="1:5" ht="15">
      <c r="A96" s="200" t="s">
        <v>6</v>
      </c>
      <c r="B96" s="200"/>
      <c r="C96" s="200"/>
      <c r="D96" s="200"/>
      <c r="E96" s="200"/>
    </row>
    <row r="97" spans="1:11" ht="15">
      <c r="A97" s="70" t="s">
        <v>14</v>
      </c>
      <c r="B97" s="70" t="s">
        <v>15</v>
      </c>
      <c r="C97" s="70" t="s">
        <v>16</v>
      </c>
      <c r="D97" s="70" t="s">
        <v>13</v>
      </c>
      <c r="E97" s="70" t="s">
        <v>1</v>
      </c>
      <c r="H97" s="71" t="s">
        <v>30</v>
      </c>
      <c r="I97" s="72" t="s">
        <v>35</v>
      </c>
      <c r="J97" s="71" t="s">
        <v>34</v>
      </c>
      <c r="K97" s="71" t="s">
        <v>168</v>
      </c>
    </row>
    <row r="98" spans="1:11" ht="15">
      <c r="A98" s="73">
        <v>1</v>
      </c>
      <c r="B98" s="69">
        <v>92</v>
      </c>
      <c r="C98" s="126">
        <v>2.43</v>
      </c>
      <c r="D98" s="75" t="str">
        <f>IF(ISNA(VLOOKUP(B98,'Entry List Master'!$A$2:$J$1058,2)),"",VLOOKUP(B98,'Entry List Master'!$A$2:$J$1058,2))</f>
        <v>Patrick McCarthy</v>
      </c>
      <c r="E98" s="75" t="str">
        <f>IF(ISNA(VLOOKUP(B98,'Entry List Master'!$A$2:$J$1058,4)),"",VLOOKUP(B98,'Entry List Master'!$A$2:$J$1058,4))</f>
        <v>Burren AC</v>
      </c>
      <c r="G98" s="76" t="s">
        <v>25</v>
      </c>
      <c r="H98" s="69">
        <f>IF(AND($A98=1,$E98=$H97),14,0)+IF(AND($A99=2,$E99=$H97),11,0)+IF(AND($A100=3,$E100=$H97),9,0)+IF(AND($A101=4,$E116=$H97),8,0)+IF(AND($A102=5,$E101=$H97),7,0)+IF(AND($A103=6,$E102=$H97),6,0)+IF(AND($A104=7,$E103=$H97),5,0)+IF(AND($A105=8,$E104=$H97),4,0)+IF(AND($A106=9,$E105=$H97),3,0)+IF(AND($A107=10,$E107=$H97),2,0)+IF(AND($A108=11,$E108=$H97),1,0)+IF(AND($A109=12,$E109=$H97),1,0)</f>
        <v>15</v>
      </c>
      <c r="I98" s="69">
        <f>IF(AND($A98=1,$E98=$I97),14,0)+IF(AND($A99=2,$E99=$I97),11,0)+IF(AND($A100=3,$E100=$I97),9,0)+IF(AND($A101=4,$E116=$I97),8,0)+IF(AND($A102=5,$E101=$I97),7,0)+IF(AND($A103=6,$E102=$I97),6,0)+IF(AND($A104=7,$E103=$I97),5,0)+IF(AND($A105=8,$E104=$I97),4,0)+IF(AND($A106=9,$E105=$I97),3,0)+IF(AND($A107=10,$E107=$I97),2,0)+IF(AND($A108=11,$E108=$I97),1,0)+IF(AND($A109=12,$E109=$I97),1,0)</f>
        <v>14</v>
      </c>
      <c r="J98" s="69">
        <f>IF(AND($A98=1,$E98=$J97),14,0)+IF(AND($A99=2,$E99=$J97),11,0)+IF(AND($A100=3,$E100=$J97),9,0)+IF(AND($A101=4,$E116=$J97),8,0)+IF(AND($A102=5,$E101=$J97),7,0)+IF(AND($A103=6,$E102=$J97),6,0)+IF(AND($A104=7,$E103=$J97),5,0)+IF(AND($A105=8,$E104=$J97),4,0)+IF(AND($A106=9,$E105=$J97),3,0)+IF(AND($A107=10,$E107=$J97),2,0)+IF(AND($A108=11,$E108=J97),1,0)+IF(AND($A109=12,$E109=$J97),1,0)</f>
        <v>7</v>
      </c>
      <c r="K98" s="69">
        <f>IF(AND($A98=1,$E98=$K97),14,0)+IF(AND($A99=2,$E99=$K97),11,0)+IF(AND($A100=3,$E100=$K97),9,0)+IF(AND($A101=4,$E116=$K97),8,0)+IF(AND($A102=5,$E101=$K97),7,0)+IF(AND($A103=6,$E102=$K97),6,0)+IF(AND($A104=7,$E103=$K97),5,0)+IF(AND($A105=8,$E104=$K97),4,0)+IF(AND($A106=9,$E105=$K97),3,0)+IF(AND($A107=10,$E107=$K97),2,0)+IF(AND($A108=11,$E108=K97),1,0)+IF(AND($A109=12,$E109=$K97),1,0)</f>
        <v>31</v>
      </c>
    </row>
    <row r="99" spans="1:11" ht="15">
      <c r="A99" s="73">
        <v>2</v>
      </c>
      <c r="B99" s="69">
        <v>108</v>
      </c>
      <c r="C99" s="126">
        <v>2.45</v>
      </c>
      <c r="D99" s="75" t="str">
        <f>IF(ISNA(VLOOKUP(B99,'Entry List Master'!$A$2:$J$1058,2)),"",VLOOKUP(B99,'Entry List Master'!$A$2:$J$1058,2))</f>
        <v>Oliver Millar</v>
      </c>
      <c r="E99" s="75" t="str">
        <f>IF(ISNA(VLOOKUP(B99,'Entry List Master'!$A$2:$J$1058,4)),"",VLOOKUP(B99,'Entry List Master'!$A$2:$J$1058,4))</f>
        <v>Dromore AC</v>
      </c>
      <c r="G99" s="76" t="s">
        <v>27</v>
      </c>
      <c r="H99" s="77">
        <f>IF($H100&gt;=7,3,IF($H100&gt;=5,2,IF($H100&gt;=3,1,0)))</f>
        <v>0</v>
      </c>
      <c r="I99" s="77">
        <f>IF($I100&gt;=7,3,IF($I100&gt;=5,2,IF($I100&gt;=3,1,0)))</f>
        <v>0</v>
      </c>
      <c r="J99" s="77">
        <f>IF($J100&gt;=7,3,IF($J100&gt;=5,2,IF($J100&gt;=3,1,0)))</f>
        <v>0</v>
      </c>
      <c r="K99" s="77">
        <f>IF($K100&gt;=7,3,IF($K100&gt;=5,2,IF($K100&gt;=3,1,0)))</f>
        <v>1</v>
      </c>
    </row>
    <row r="100" spans="1:11" ht="15">
      <c r="A100" s="73">
        <v>3</v>
      </c>
      <c r="B100" s="69">
        <v>94</v>
      </c>
      <c r="C100" s="126">
        <v>2.49</v>
      </c>
      <c r="D100" s="75" t="str">
        <f>IF(ISNA(VLOOKUP(B100,'Entry List Master'!$A$2:$J$1058,2)),"",VLOOKUP(B100,'Entry List Master'!$A$2:$J$1058,2))</f>
        <v>Justin Burns</v>
      </c>
      <c r="E100" s="75" t="str">
        <f>IF(ISNA(VLOOKUP(B100,'Entry List Master'!$A$2:$J$1058,4)),"",VLOOKUP(B100,'Entry List Master'!$A$2:$J$1058,4))</f>
        <v>Dromore AC</v>
      </c>
      <c r="G100" s="76" t="s">
        <v>51</v>
      </c>
      <c r="H100" s="78">
        <f>COUNTIF($E98:$E109,H97)</f>
        <v>2</v>
      </c>
      <c r="I100" s="78">
        <f>COUNTIF($E98:$E109,I97)</f>
        <v>1</v>
      </c>
      <c r="J100" s="78">
        <f>COUNTIF($E98:$E109,J97)</f>
        <v>1</v>
      </c>
      <c r="K100" s="78">
        <f>COUNTIF($E98:$E109,K97)</f>
        <v>4</v>
      </c>
    </row>
    <row r="101" spans="1:11" ht="15">
      <c r="A101" s="73">
        <v>4</v>
      </c>
      <c r="B101" s="69">
        <v>133</v>
      </c>
      <c r="C101" s="126">
        <v>2.5</v>
      </c>
      <c r="D101" s="75" t="str">
        <f>IF(ISNA(VLOOKUP(B101,'Entry List Master'!$A$2:$J$1058,2)),"",VLOOKUP(B101,'Entry List Master'!$A$2:$J$1058,2))</f>
        <v>Andrew McGrattan</v>
      </c>
      <c r="E101" s="75" t="str">
        <f>IF(ISNA(VLOOKUP(B101,'Entry List Master'!$A$2:$J$1058,4)),"",VLOOKUP(B101,'Entry List Master'!$A$2:$J$1058,4))</f>
        <v>East Down AC</v>
      </c>
      <c r="G101" s="76" t="s">
        <v>26</v>
      </c>
      <c r="H101" s="69">
        <f>SUM(H98:H100)</f>
        <v>17</v>
      </c>
      <c r="I101" s="69">
        <f>SUM(I98:I100)</f>
        <v>15</v>
      </c>
      <c r="J101" s="69">
        <f>SUM(J98:J100)</f>
        <v>8</v>
      </c>
      <c r="K101" s="69">
        <f>SUM(K98:K100)</f>
        <v>36</v>
      </c>
    </row>
    <row r="102" spans="1:5" ht="15">
      <c r="A102" s="73">
        <v>5</v>
      </c>
      <c r="B102" s="69">
        <v>134</v>
      </c>
      <c r="C102" s="126">
        <v>2.54</v>
      </c>
      <c r="D102" s="75" t="str">
        <f>IF(ISNA(VLOOKUP(B102,'Entry List Master'!$A$2:$J$1058,2)),"",VLOOKUP(B102,'Entry List Master'!$A$2:$J$1058,2))</f>
        <v>Ben Wilson</v>
      </c>
      <c r="E102" s="75" t="str">
        <f>IF(ISNA(VLOOKUP(B102,'Entry List Master'!$A$2:$J$1058,4)),"",VLOOKUP(B102,'Entry List Master'!$A$2:$J$1058,4))</f>
        <v>Dromore AC</v>
      </c>
    </row>
    <row r="103" spans="1:5" ht="15">
      <c r="A103" s="73">
        <v>6</v>
      </c>
      <c r="B103" s="69">
        <v>78</v>
      </c>
      <c r="C103" s="126">
        <v>3.03</v>
      </c>
      <c r="D103" s="75" t="str">
        <f>IF(ISNA(VLOOKUP(B103,'Entry List Master'!$A$2:$J$1058,2)),"",VLOOKUP(B103,'Entry List Master'!$A$2:$J$1058,2))</f>
        <v>Ryan McDowell</v>
      </c>
      <c r="E103" s="75" t="str">
        <f>IF(ISNA(VLOOKUP(B103,'Entry List Master'!$A$2:$J$1058,4)),"",VLOOKUP(B103,'Entry List Master'!$A$2:$J$1058,4))</f>
        <v>Dromore AC</v>
      </c>
    </row>
    <row r="104" spans="1:5" ht="15">
      <c r="A104" s="73">
        <v>7</v>
      </c>
      <c r="B104" s="69">
        <v>35</v>
      </c>
      <c r="C104" s="126">
        <v>3.11</v>
      </c>
      <c r="D104" s="75" t="str">
        <f>IF(ISNA(VLOOKUP(B104,'Entry List Master'!$A$2:$J$1058,2)),"",VLOOKUP(B104,'Entry List Master'!$A$2:$J$1058,2))</f>
        <v>Pierce Bardon</v>
      </c>
      <c r="E104" s="75" t="str">
        <f>IF(ISNA(VLOOKUP(B104,'Entry List Master'!$A$2:$J$1058,4)),"",VLOOKUP(B104,'Entry List Master'!$A$2:$J$1058,4))</f>
        <v>Newcastle AC</v>
      </c>
    </row>
    <row r="105" spans="1:5" ht="15">
      <c r="A105" s="73">
        <v>8</v>
      </c>
      <c r="B105" s="69">
        <v>135</v>
      </c>
      <c r="C105" s="126">
        <v>3.23</v>
      </c>
      <c r="D105" s="75" t="str">
        <f>IF(ISNA(VLOOKUP(B105,'Entry List Master'!$A$2:$J$1058,2)),"",VLOOKUP(B105,'Entry List Master'!$A$2:$J$1058,2))</f>
        <v>Joseph McDaid</v>
      </c>
      <c r="E105" s="75" t="str">
        <f>IF(ISNA(VLOOKUP(B105,'Entry List Master'!$A$2:$J$1058,4)),"",VLOOKUP(B105,'Entry List Master'!$A$2:$J$1058,4))</f>
        <v>Newcastle AC</v>
      </c>
    </row>
    <row r="106" spans="1:5" ht="15">
      <c r="A106" s="73">
        <v>9</v>
      </c>
      <c r="D106" s="75">
        <f>IF(ISNA(VLOOKUP(B106,'Entry List Master'!$A$2:$J$1058,2)),"",VLOOKUP(B106,'Entry List Master'!$A$2:$J$1058,2))</f>
      </c>
      <c r="E106" s="75">
        <f>IF(ISNA(VLOOKUP(B106,'Entry List Master'!$A$2:$J$1058,4)),"",VLOOKUP(B106,'Entry List Master'!$A$2:$J$1058,4))</f>
      </c>
    </row>
    <row r="107" spans="1:5" ht="15">
      <c r="A107" s="73">
        <v>10</v>
      </c>
      <c r="C107" s="74"/>
      <c r="D107" s="75">
        <f>IF(ISNA(VLOOKUP(B107,'Entry List Master'!$A$2:$J$1058,2)),"",VLOOKUP(B107,'Entry List Master'!$A$2:$J$1058,2))</f>
      </c>
      <c r="E107" s="75">
        <f>IF(ISNA(VLOOKUP(B107,'Entry List Master'!$A$2:$J$1058,4)),"",VLOOKUP(B107,'Entry List Master'!$A$2:$J$1058,4))</f>
      </c>
    </row>
    <row r="108" spans="1:5" ht="15">
      <c r="A108" s="73">
        <v>11</v>
      </c>
      <c r="C108" s="74"/>
      <c r="D108" s="75">
        <f>IF(ISNA(VLOOKUP(B108,'Entry List Master'!$A$2:$J$1058,2)),"",VLOOKUP(B108,'Entry List Master'!$A$2:$J$1058,2))</f>
      </c>
      <c r="E108" s="75">
        <f>IF(ISNA(VLOOKUP(B108,'Entry List Master'!$A$2:$J$1058,4)),"",VLOOKUP(B108,'Entry List Master'!$A$2:$J$1058,4))</f>
      </c>
    </row>
    <row r="109" spans="1:5" ht="15">
      <c r="A109" s="73">
        <v>12</v>
      </c>
      <c r="C109" s="74"/>
      <c r="D109" s="75">
        <f>IF(ISNA(VLOOKUP(B109,'Entry List Master'!$A$2:$J$1058,2)),"",VLOOKUP(B109,'Entry List Master'!$A$2:$J$1058,2))</f>
      </c>
      <c r="E109" s="75">
        <f>IF(ISNA(VLOOKUP(B109,'Entry List Master'!$A$2:$J$1058,4)),"",VLOOKUP(B109,'Entry List Master'!$A$2:$J$1058,4))</f>
      </c>
    </row>
    <row r="111" spans="1:5" ht="15">
      <c r="A111" s="200" t="s">
        <v>4</v>
      </c>
      <c r="B111" s="200"/>
      <c r="C111" s="200"/>
      <c r="D111" s="200"/>
      <c r="E111" s="200"/>
    </row>
    <row r="112" spans="1:11" ht="15">
      <c r="A112" s="70" t="s">
        <v>14</v>
      </c>
      <c r="B112" s="70" t="s">
        <v>15</v>
      </c>
      <c r="C112" s="70" t="s">
        <v>16</v>
      </c>
      <c r="D112" s="70" t="s">
        <v>13</v>
      </c>
      <c r="E112" s="70" t="s">
        <v>1</v>
      </c>
      <c r="H112" s="71" t="s">
        <v>30</v>
      </c>
      <c r="I112" s="72" t="s">
        <v>35</v>
      </c>
      <c r="J112" s="71" t="s">
        <v>34</v>
      </c>
      <c r="K112" s="71" t="s">
        <v>168</v>
      </c>
    </row>
    <row r="113" spans="1:11" ht="15">
      <c r="A113" s="73">
        <v>1</v>
      </c>
      <c r="B113" s="69">
        <v>23</v>
      </c>
      <c r="C113" s="126">
        <v>2.59</v>
      </c>
      <c r="D113" s="75" t="str">
        <f>IF(ISNA(VLOOKUP(B113,'Entry List Master'!$A$2:$J$1058,2)),"",VLOOKUP(B113,'Entry List Master'!$A$2:$J$1058,2))</f>
        <v>Eve Kenneally</v>
      </c>
      <c r="E113" s="75" t="str">
        <f>IF(ISNA(VLOOKUP(B113,'Entry List Master'!$A$2:$J$1058,4)),"",VLOOKUP(B113,'Entry List Master'!$A$2:$J$1058,4))</f>
        <v>Newcastle AC</v>
      </c>
      <c r="G113" s="76" t="s">
        <v>25</v>
      </c>
      <c r="H113" s="69">
        <f>IF(AND($A113=1,$E113=$H112),14,0)+IF(AND($A114=2,$E114=$H112),11,0)+IF(AND($A115=3,$E115=$H112),9,0)+IF(AND($A116=4,$E132=$H112),8,0)+IF(AND($A117=5,$E117=$H112),7,0)+IF(AND($A118=6,$E118=$H112),6,0)+IF(AND($A119=7,$E119=$H112),5,0)+IF(AND($A120=8,$E120=$H112),4,0)+IF(AND($A121=9,$E121=$H112),3,0)+IF(AND($A122=10,$E122=$H112),2,0)+IF(AND($A123=11,$E123=$H112),1,0)+IF(AND($A124=12,$E124=$H112),1,0)</f>
        <v>43</v>
      </c>
      <c r="I113" s="69">
        <f>IF(AND($A113=1,$E113=$I112),14,0)+IF(AND($A114=2,$E114=$I112),11,0)+IF(AND($A115=3,$E115=$I112),9,0)+IF(AND($A116=4,$E132=$I112),8,0)+IF(AND($A117=5,$E117=$I112),7,0)+IF(AND($A118=6,$E118=$I112),6,0)+IF(AND($A119=7,$E119=$I112),5,0)+IF(AND($A120=8,$E120=$I112),4,0)+IF(AND($A121=9,$E121=$I112),3,0)+IF(AND($A122=10,$E122=$I112),2,0)+IF(AND($A123=11,$E123=$I112),1,0)+IF(AND($A124=12,$E124=$I112),1,0)</f>
        <v>6</v>
      </c>
      <c r="J113" s="69">
        <f>IF(AND($A113=1,$E113=$J112),14,0)+IF(AND($A114=2,$E114=$J112),11,0)+IF(AND($A115=3,$E115=$J112),9,0)+IF(AND($A116=4,$E132=$J112),8,0)+IF(AND($A117=5,$E117=$J112),7,0)+IF(AND($A118=6,$E118=$J112),6,0)+IF(AND($A119=7,$E119=$J112),5,0)+IF(AND($A120=8,$E120=$J112),4,0)+IF(AND($A121=9,$E121=$J112),3,0)+IF(AND($A122=10,$E122=$J112),2,0)+IF(AND($A123=11,$E123=J112),1,0)+IF(AND($A124=12,$E124=$J112),1,0)</f>
        <v>18</v>
      </c>
      <c r="K113" s="69">
        <f>IF(AND($A113=1,$E113=$K112),14,0)+IF(AND($A114=2,$E114=$K112),11,0)+IF(AND($A115=3,$E115=$K112),9,0)+IF(AND($A116=4,$E132=$K112),8,0)+IF(AND($A117=5,$E117=$K112),7,0)+IF(AND($A118=6,$E118=$K112),6,0)+IF(AND($A119=7,$E119=$K112),5,0)+IF(AND($A120=8,$E120=$K112),4,0)+IF(AND($A121=9,$E121=$K112),3,0)+IF(AND($A122=10,$E122=$K112),2,0)+IF(AND($A123=11,$E123=K112),1,0)+IF(AND($A124=12,$E124=$K112),1,0)</f>
        <v>0</v>
      </c>
    </row>
    <row r="114" spans="1:11" ht="15">
      <c r="A114" s="73">
        <v>2</v>
      </c>
      <c r="B114" s="69">
        <v>12</v>
      </c>
      <c r="C114" s="126">
        <v>3.05</v>
      </c>
      <c r="D114" s="75" t="str">
        <f>IF(ISNA(VLOOKUP(B114,'Entry List Master'!$A$2:$J$1058,2)),"",VLOOKUP(B114,'Entry List Master'!$A$2:$J$1058,2))</f>
        <v>Natasha Savage</v>
      </c>
      <c r="E114" s="75" t="str">
        <f>IF(ISNA(VLOOKUP(B114,'Entry List Master'!$A$2:$J$1058,4)),"",VLOOKUP(B114,'Entry List Master'!$A$2:$J$1058,4))</f>
        <v>East Down AC</v>
      </c>
      <c r="G114" s="76" t="s">
        <v>27</v>
      </c>
      <c r="H114" s="77">
        <f>IF($H115&gt;=7,3,IF($H115&gt;=5,2,IF($H115&gt;=3,1,0)))</f>
        <v>2</v>
      </c>
      <c r="I114" s="77">
        <f>IF($I115&gt;=7,3,IF($I115&gt;=5,2,IF($I115&gt;=3,1,0)))</f>
        <v>0</v>
      </c>
      <c r="J114" s="77">
        <f>IF($J115&gt;=7,3,IF($J115&gt;=5,2,IF($J115&gt;=3,1,0)))</f>
        <v>0</v>
      </c>
      <c r="K114" s="77">
        <f>IF($K115&gt;=7,3,IF($K115&gt;=5,2,IF($K115&gt;=3,1,0)))</f>
        <v>0</v>
      </c>
    </row>
    <row r="115" spans="1:11" ht="15">
      <c r="A115" s="73">
        <v>3</v>
      </c>
      <c r="B115" s="69">
        <v>57</v>
      </c>
      <c r="C115" s="126">
        <v>3.07</v>
      </c>
      <c r="D115" s="75" t="str">
        <f>IF(ISNA(VLOOKUP(B115,'Entry List Master'!$A$2:$J$1058,2)),"",VLOOKUP(B115,'Entry List Master'!$A$2:$J$1058,2))</f>
        <v>Aoife McCrickard</v>
      </c>
      <c r="E115" s="75" t="str">
        <f>IF(ISNA(VLOOKUP(B115,'Entry List Master'!$A$2:$J$1058,4)),"",VLOOKUP(B115,'Entry List Master'!$A$2:$J$1058,4))</f>
        <v>Newcastle AC</v>
      </c>
      <c r="G115" s="76" t="s">
        <v>51</v>
      </c>
      <c r="H115" s="78">
        <f>COUNTIF($E113:$E124,H112)</f>
        <v>6</v>
      </c>
      <c r="I115" s="78">
        <f>COUNTIF($E113:$E124,I112)</f>
        <v>1</v>
      </c>
      <c r="J115" s="78">
        <f>COUNTIF($E113:$E124,J112)</f>
        <v>2</v>
      </c>
      <c r="K115" s="78">
        <f>COUNTIF($E113:$E124,K112)</f>
        <v>0</v>
      </c>
    </row>
    <row r="116" spans="1:11" ht="15">
      <c r="A116" s="73">
        <v>4</v>
      </c>
      <c r="B116" s="69">
        <v>127</v>
      </c>
      <c r="C116" s="126">
        <v>3.09</v>
      </c>
      <c r="D116" s="75" t="str">
        <f>IF(ISNA(VLOOKUP(B116,'Entry List Master'!$A$2:$J$1058,2)),"",VLOOKUP(B116,'Entry List Master'!$A$2:$J$1058,2))</f>
        <v>Catherine McVeigh</v>
      </c>
      <c r="E116" s="75" t="str">
        <f>IF(ISNA(VLOOKUP(B116,'Entry List Master'!$A$2:$J$1058,4)),"",VLOOKUP(B116,'Entry List Master'!$A$2:$J$1058,4))</f>
        <v>Newcastle AC</v>
      </c>
      <c r="G116" s="76" t="s">
        <v>26</v>
      </c>
      <c r="H116" s="69">
        <f>SUM(H113:H115)</f>
        <v>51</v>
      </c>
      <c r="I116" s="69">
        <f>SUM(I113:I115)</f>
        <v>7</v>
      </c>
      <c r="J116" s="69">
        <f>SUM(J113:J115)</f>
        <v>20</v>
      </c>
      <c r="K116" s="69">
        <f>SUM(K113:K115)</f>
        <v>0</v>
      </c>
    </row>
    <row r="117" spans="1:5" ht="15">
      <c r="A117" s="73">
        <v>5</v>
      </c>
      <c r="B117" s="69">
        <v>50</v>
      </c>
      <c r="C117" s="126">
        <v>3.13</v>
      </c>
      <c r="D117" s="75" t="str">
        <f>IF(ISNA(VLOOKUP(B117,'Entry List Master'!$A$2:$J$1058,2)),"",VLOOKUP(B117,'Entry List Master'!$A$2:$J$1058,2))</f>
        <v>Aoife Burke</v>
      </c>
      <c r="E117" s="75" t="str">
        <f>IF(ISNA(VLOOKUP(B117,'Entry List Master'!$A$2:$J$1058,4)),"",VLOOKUP(B117,'Entry List Master'!$A$2:$J$1058,4))</f>
        <v>East Down AC</v>
      </c>
    </row>
    <row r="118" spans="1:5" ht="15">
      <c r="A118" s="73">
        <v>6</v>
      </c>
      <c r="B118" s="69">
        <v>100</v>
      </c>
      <c r="C118" s="126">
        <v>3.17</v>
      </c>
      <c r="D118" s="75" t="str">
        <f>IF(ISNA(VLOOKUP(B118,'Entry List Master'!$A$2:$J$1058,2)),"",VLOOKUP(B118,'Entry List Master'!$A$2:$J$1058,2))</f>
        <v>Maeve Murdock</v>
      </c>
      <c r="E118" s="75" t="str">
        <f>IF(ISNA(VLOOKUP(B118,'Entry List Master'!$A$2:$J$1058,4)),"",VLOOKUP(B118,'Entry List Master'!$A$2:$J$1058,4))</f>
        <v>Burren AC</v>
      </c>
    </row>
    <row r="119" spans="1:5" ht="15">
      <c r="A119" s="73">
        <v>7</v>
      </c>
      <c r="B119" s="69">
        <v>18</v>
      </c>
      <c r="C119" s="126">
        <v>3.21</v>
      </c>
      <c r="D119" s="75" t="str">
        <f>IF(ISNA(VLOOKUP(B119,'Entry List Master'!$A$2:$J$1058,2)),"",VLOOKUP(B119,'Entry List Master'!$A$2:$J$1058,2))</f>
        <v>Zara Austin</v>
      </c>
      <c r="E119" s="75" t="str">
        <f>IF(ISNA(VLOOKUP(B119,'Entry List Master'!$A$2:$J$1058,4)),"",VLOOKUP(B119,'Entry List Master'!$A$2:$J$1058,4))</f>
        <v>Newcastle AC</v>
      </c>
    </row>
    <row r="120" spans="1:5" ht="15">
      <c r="A120" s="73">
        <v>8</v>
      </c>
      <c r="B120" s="69">
        <v>39</v>
      </c>
      <c r="C120" s="126">
        <v>3.32</v>
      </c>
      <c r="D120" s="75" t="str">
        <f>IF(ISNA(VLOOKUP(B120,'Entry List Master'!$A$2:$J$1058,2)),"",VLOOKUP(B120,'Entry List Master'!$A$2:$J$1058,2))</f>
        <v>Kate McCauley</v>
      </c>
      <c r="E120" s="75" t="str">
        <f>IF(ISNA(VLOOKUP(B120,'Entry List Master'!$A$2:$J$1058,4)),"",VLOOKUP(B120,'Entry List Master'!$A$2:$J$1058,4))</f>
        <v>Newcastle AC</v>
      </c>
    </row>
    <row r="121" spans="1:5" ht="15">
      <c r="A121" s="73">
        <v>9</v>
      </c>
      <c r="B121" s="69">
        <v>116</v>
      </c>
      <c r="C121" s="126">
        <v>4.07</v>
      </c>
      <c r="D121" s="75" t="str">
        <f>IF(ISNA(VLOOKUP(B121,'Entry List Master'!$A$2:$J$1058,2)),"",VLOOKUP(B121,'Entry List Master'!$A$2:$J$1058,2))</f>
        <v>Maeve McKinney</v>
      </c>
      <c r="E121" s="75" t="str">
        <f>IF(ISNA(VLOOKUP(B121,'Entry List Master'!$A$2:$J$1058,4)),"",VLOOKUP(B121,'Entry List Master'!$A$2:$J$1058,4))</f>
        <v>Newcastle AC</v>
      </c>
    </row>
    <row r="122" spans="1:5" ht="15">
      <c r="A122" s="73">
        <v>10</v>
      </c>
      <c r="C122" s="74"/>
      <c r="D122" s="75">
        <f>IF(ISNA(VLOOKUP(B122,'Entry List Master'!$A$2:$J$1058,2)),"",VLOOKUP(B122,'Entry List Master'!$A$2:$J$1058,2))</f>
      </c>
      <c r="E122" s="75">
        <f>IF(ISNA(VLOOKUP(B122,'Entry List Master'!$A$2:$J$1058,4)),"",VLOOKUP(B122,'Entry List Master'!$A$2:$J$1058,4))</f>
      </c>
    </row>
    <row r="123" spans="1:5" ht="15">
      <c r="A123" s="73">
        <v>11</v>
      </c>
      <c r="C123" s="74"/>
      <c r="D123" s="75">
        <f>IF(ISNA(VLOOKUP(B123,'Entry List Master'!$A$2:$J$1058,2)),"",VLOOKUP(B123,'Entry List Master'!$A$2:$J$1058,2))</f>
      </c>
      <c r="E123" s="75">
        <f>IF(ISNA(VLOOKUP(B123,'Entry List Master'!$A$2:$J$1058,4)),"",VLOOKUP(B123,'Entry List Master'!$A$2:$J$1058,4))</f>
      </c>
    </row>
    <row r="124" spans="1:5" ht="15">
      <c r="A124" s="73">
        <v>12</v>
      </c>
      <c r="C124" s="74"/>
      <c r="D124" s="75">
        <f>IF(ISNA(VLOOKUP(B124,'Entry List Master'!$A$2:$J$1058,2)),"",VLOOKUP(B124,'Entry List Master'!$A$2:$J$1058,2))</f>
      </c>
      <c r="E124" s="75">
        <f>IF(ISNA(VLOOKUP(B124,'Entry List Master'!$A$2:$J$1058,4)),"",VLOOKUP(B124,'Entry List Master'!$A$2:$J$1058,4))</f>
      </c>
    </row>
    <row r="125" spans="1:5" ht="15">
      <c r="A125" s="73">
        <v>13</v>
      </c>
      <c r="C125" s="74"/>
      <c r="D125" s="75">
        <f>IF(ISNA(VLOOKUP(B125,'Entry List Master'!$A$2:$J$1058,2)),"",VLOOKUP(B125,'Entry List Master'!$A$2:$J$1058,2))</f>
      </c>
      <c r="E125" s="75">
        <f>IF(ISNA(VLOOKUP(B125,'Entry List Master'!$A$2:$J$1058,4)),"",VLOOKUP(B125,'Entry List Master'!$A$2:$J$1058,4))</f>
      </c>
    </row>
    <row r="126" spans="1:5" ht="15">
      <c r="A126" s="73">
        <v>14</v>
      </c>
      <c r="C126" s="74"/>
      <c r="D126" s="75">
        <f>IF(ISNA(VLOOKUP(B126,'Entry List Master'!$A$2:$J$1058,2)),"",VLOOKUP(B126,'Entry List Master'!$A$2:$J$1058,2))</f>
      </c>
      <c r="E126" s="75">
        <f>IF(ISNA(VLOOKUP(B126,'Entry List Master'!$A$2:$J$1058,4)),"",VLOOKUP(B126,'Entry List Master'!$A$2:$J$1058,4))</f>
      </c>
    </row>
    <row r="128" spans="1:5" ht="15">
      <c r="A128" s="200" t="s">
        <v>21</v>
      </c>
      <c r="B128" s="200"/>
      <c r="C128" s="200"/>
      <c r="D128" s="200"/>
      <c r="E128" s="200"/>
    </row>
    <row r="129" spans="1:11" ht="15">
      <c r="A129" s="70" t="s">
        <v>14</v>
      </c>
      <c r="B129" s="70" t="s">
        <v>15</v>
      </c>
      <c r="C129" s="70" t="s">
        <v>16</v>
      </c>
      <c r="D129" s="70" t="s">
        <v>13</v>
      </c>
      <c r="E129" s="70" t="s">
        <v>1</v>
      </c>
      <c r="H129" s="71" t="s">
        <v>30</v>
      </c>
      <c r="I129" s="72" t="s">
        <v>35</v>
      </c>
      <c r="J129" s="71" t="s">
        <v>34</v>
      </c>
      <c r="K129" s="71" t="s">
        <v>168</v>
      </c>
    </row>
    <row r="130" spans="1:11" ht="15">
      <c r="A130" s="73">
        <v>1</v>
      </c>
      <c r="B130" s="69">
        <v>96</v>
      </c>
      <c r="C130" s="126">
        <v>4.15</v>
      </c>
      <c r="D130" s="75" t="str">
        <f>IF(ISNA(VLOOKUP(B130,'Entry List Master'!$A$2:$J$1058,2)),"",VLOOKUP(B130,'Entry List Master'!$A$2:$J$1058,2))</f>
        <v>Josh Faulkner</v>
      </c>
      <c r="E130" s="75" t="str">
        <f>IF(ISNA(VLOOKUP(B130,'Entry List Master'!$A$2:$J$1058,4)),"",VLOOKUP(B130,'Entry List Master'!$A$2:$J$1058,4))</f>
        <v>Newcastle AC</v>
      </c>
      <c r="G130" s="76" t="s">
        <v>25</v>
      </c>
      <c r="H130" s="69">
        <f>IF(AND($A130=1,$E130=$H129),14,0)+IF(AND($A131=2,$E131=$H129),11,0)+IF(AND($A132=3,$E132=$H129),9,0)+IF(AND($A133=4,$E133=$H129),8,0)+IF(AND($A134=5,$E135=$H129),7,0)+IF(AND($A135=6,$E136=$H129),6,0)+IF(AND($A136=7,$E137=$H129),5,0)+IF(AND($A137=8,$E138=$H129),4,0)+IF(AND($A138=9,$E139=$H129),3,0)+IF(AND($A139=10,$E140=$H129),2,0)+IF(AND($A140=11,$E141=$H129),1,0)+IF(AND($A141=12,$E142=$H129),1,0)</f>
        <v>31</v>
      </c>
      <c r="I130" s="69">
        <f>IF(AND($A130=1,$E130=$I129),14,0)+IF(AND($A131=2,$E131=$I129),11,0)+IF(AND($A132=3,$E132=$I129),9,0)+IF(AND($A133=4,$E133=$I129),8,0)+IF(AND($A134=5,$E135=$I129),7,0)+IF(AND($A135=6,$E136=$I129),6,0)+IF(AND($A136=7,$E137=$I129),5,0)+IF(AND($A137=8,$E138=$I129),4,0)+IF(AND($A138=9,$E139=$I129),3,0)+IF(AND($A139=10,$E140=$I129),2,0)+IF(AND($A140=11,$E141=$I129),1,0)+IF(AND($A141=12,$E142=$I129),1,0)</f>
        <v>0</v>
      </c>
      <c r="J130" s="69">
        <f>IF(AND($A130=1,$E130=$J129),14,0)+IF(AND($A131=2,$E131=$J129),11,0)+IF(AND($A132=3,$E132=$J129),9,0)+IF(AND($A133=4,$E133=$J129),8,0)+IF(AND($A134=5,$E135=$J129),7,0)+IF(AND($A135=6,$E136=$J129),6,0)+IF(AND($A136=7,$E137=$J129),5,0)+IF(AND($A137=8,$E138=$J129),4,0)+IF(AND($A138=9,$E139=$J129),3,0)+IF(AND($A139=10,$E140=$J129),2,0)+IF(AND($A140=11,$E141=J129),1,0)+IF(AND($A141=12,$E142=$J129),1,0)</f>
        <v>0</v>
      </c>
      <c r="K130" s="69">
        <f>IF(AND($A130=1,$E130=$K129),14,0)+IF(AND($A131=2,$E131=$K129),11,0)+IF(AND($A132=3,$E132=$K129),9,0)+IF(AND($A133=4,$E133=$K129),8,0)+IF(AND($A134=5,$E135=$K129),7,0)+IF(AND($A135=6,$E136=$K129),6,0)+IF(AND($A136=7,$E137=$K129),5,0)+IF(AND($A137=8,$E138=$K129),4,0)+IF(AND($A138=9,$E139=$K129),3,0)+IF(AND($A139=10,$E140=$K129),2,0)+IF(AND($A140=11,$E141=K129),1,0)+IF(AND($A141=12,$E142=$K129),1,0)</f>
        <v>11</v>
      </c>
    </row>
    <row r="131" spans="1:11" ht="15">
      <c r="A131" s="73">
        <v>2</v>
      </c>
      <c r="B131" s="69">
        <v>80</v>
      </c>
      <c r="C131" s="126">
        <v>4.25</v>
      </c>
      <c r="D131" s="75" t="str">
        <f>IF(ISNA(VLOOKUP(B131,'Entry List Master'!$A$2:$J$1058,2)),"",VLOOKUP(B131,'Entry List Master'!$A$2:$J$1058,2))</f>
        <v>Adam McKibbin</v>
      </c>
      <c r="E131" s="75" t="str">
        <f>IF(ISNA(VLOOKUP(B131,'Entry List Master'!$A$2:$J$1058,4)),"",VLOOKUP(B131,'Entry List Master'!$A$2:$J$1058,4))</f>
        <v>Dromore AC</v>
      </c>
      <c r="G131" s="76" t="s">
        <v>27</v>
      </c>
      <c r="H131" s="77">
        <f>IF($H132&gt;=7,3,IF($H132&gt;=5,2,IF($H132&gt;=3,1,0)))</f>
        <v>1</v>
      </c>
      <c r="I131" s="77">
        <f>IF($I132&gt;=7,3,IF($I132&gt;=5,2,IF($I132&gt;=3,1,0)))</f>
        <v>0</v>
      </c>
      <c r="J131" s="77">
        <f>IF($J132&gt;=7,3,IF($J132&gt;=5,2,IF($J132&gt;=3,1,0)))</f>
        <v>0</v>
      </c>
      <c r="K131" s="77">
        <f>IF($K132&gt;=7,3,IF($K132&gt;=5,2,IF($K132&gt;=3,1,0)))</f>
        <v>0</v>
      </c>
    </row>
    <row r="132" spans="1:11" ht="15">
      <c r="A132" s="73">
        <v>3</v>
      </c>
      <c r="B132" s="69">
        <v>40</v>
      </c>
      <c r="C132" s="69">
        <v>4.47</v>
      </c>
      <c r="D132" s="75" t="str">
        <f>IF(ISNA(VLOOKUP(B132,'Entry List Master'!$A$2:$J$1058,2)),"",VLOOKUP(B132,'Entry List Master'!$A$2:$J$1058,2))</f>
        <v>Aidan McCauley</v>
      </c>
      <c r="E132" s="75" t="str">
        <f>IF(ISNA(VLOOKUP(B132,'Entry List Master'!$A$2:$J$1058,4)),"",VLOOKUP(B132,'Entry List Master'!$A$2:$J$1058,4))</f>
        <v>Newcastle AC</v>
      </c>
      <c r="G132" s="76" t="s">
        <v>51</v>
      </c>
      <c r="H132" s="78">
        <f>COUNTIF($E130:$E142,H129)</f>
        <v>4</v>
      </c>
      <c r="I132" s="78">
        <f>COUNTIF($E130:$E142,I129)</f>
        <v>0</v>
      </c>
      <c r="J132" s="78">
        <f>COUNTIF($E130:$E142,J129)</f>
        <v>0</v>
      </c>
      <c r="K132" s="78">
        <f>COUNTIF($E130:$E142,K129)</f>
        <v>1</v>
      </c>
    </row>
    <row r="133" spans="1:11" ht="15">
      <c r="A133" s="73">
        <v>4</v>
      </c>
      <c r="B133" s="69">
        <v>34</v>
      </c>
      <c r="C133" s="126">
        <v>4.55</v>
      </c>
      <c r="D133" s="75" t="str">
        <f>IF(ISNA(VLOOKUP(B133,'Entry List Master'!$A$2:$J$1058,2)),"",VLOOKUP(B133,'Entry List Master'!$A$2:$J$1058,2))</f>
        <v>Luke Taylor</v>
      </c>
      <c r="E133" s="75" t="str">
        <f>IF(ISNA(VLOOKUP(B133,'Entry List Master'!$A$2:$J$1058,4)),"",VLOOKUP(B133,'Entry List Master'!$A$2:$J$1058,4))</f>
        <v>Newcastle AC</v>
      </c>
      <c r="G133" s="76" t="s">
        <v>26</v>
      </c>
      <c r="H133" s="69">
        <f>SUM(H130:H132)</f>
        <v>36</v>
      </c>
      <c r="I133" s="69">
        <f>SUM(I130:I132)</f>
        <v>0</v>
      </c>
      <c r="J133" s="69">
        <f>SUM(J130:J132)</f>
        <v>0</v>
      </c>
      <c r="K133" s="69">
        <f>SUM(K130:K132)</f>
        <v>12</v>
      </c>
    </row>
    <row r="134" spans="1:5" ht="15">
      <c r="A134" s="73">
        <v>5</v>
      </c>
      <c r="B134" s="69">
        <v>13</v>
      </c>
      <c r="C134" s="126">
        <v>5.05</v>
      </c>
      <c r="D134" s="75" t="str">
        <f>IF(ISNA(VLOOKUP(B134,'Entry List Master'!$A$2:$J$1058,2)),"",VLOOKUP(B134,'Entry List Master'!$A$2:$J$1058,2))</f>
        <v>Leo Tweedy</v>
      </c>
      <c r="E134" s="75" t="str">
        <f>IF(ISNA(VLOOKUP(B134,'Entry List Master'!$A$2:$J$1058,4)),"",VLOOKUP(B134,'Entry List Master'!$A$2:$J$1058,4))</f>
        <v>Newcastle AC</v>
      </c>
    </row>
    <row r="135" ht="15">
      <c r="A135" s="73">
        <v>6</v>
      </c>
    </row>
    <row r="136" spans="1:5" ht="15">
      <c r="A136" s="73">
        <v>7</v>
      </c>
      <c r="C136" s="74"/>
      <c r="D136" s="75">
        <f>IF(ISNA(VLOOKUP(B136,'Entry List Master'!$A$2:$J$1058,2)),"",VLOOKUP(B136,'Entry List Master'!$A$2:$J$1058,2))</f>
      </c>
      <c r="E136" s="75">
        <f>IF(ISNA(VLOOKUP(B136,'Entry List Master'!$A$2:$J$1058,4)),"",VLOOKUP(B136,'Entry List Master'!$A$2:$J$1058,4))</f>
      </c>
    </row>
    <row r="137" spans="1:5" ht="15">
      <c r="A137" s="73">
        <v>8</v>
      </c>
      <c r="C137" s="74"/>
      <c r="D137" s="75">
        <f>IF(ISNA(VLOOKUP(B137,'Entry List Master'!$A$2:$J$1058,2)),"",VLOOKUP(B137,'Entry List Master'!$A$2:$J$1058,2))</f>
      </c>
      <c r="E137" s="75">
        <f>IF(ISNA(VLOOKUP(B137,'Entry List Master'!$A$2:$J$1058,4)),"",VLOOKUP(B137,'Entry List Master'!$A$2:$J$1058,4))</f>
      </c>
    </row>
    <row r="138" spans="1:5" ht="15">
      <c r="A138" s="73">
        <v>9</v>
      </c>
      <c r="C138" s="74"/>
      <c r="D138" s="75">
        <f>IF(ISNA(VLOOKUP(B138,'Entry List Master'!$A$2:$J$1058,2)),"",VLOOKUP(B138,'Entry List Master'!$A$2:$J$1058,2))</f>
      </c>
      <c r="E138" s="75">
        <f>IF(ISNA(VLOOKUP(B138,'Entry List Master'!$A$2:$J$1058,4)),"",VLOOKUP(B138,'Entry List Master'!$A$2:$J$1058,4))</f>
      </c>
    </row>
    <row r="139" spans="1:5" ht="15">
      <c r="A139" s="73">
        <v>10</v>
      </c>
      <c r="C139" s="74"/>
      <c r="D139" s="75">
        <f>IF(ISNA(VLOOKUP(B139,'Entry List Master'!$A$2:$J$1058,2)),"",VLOOKUP(B139,'Entry List Master'!$A$2:$J$1058,2))</f>
      </c>
      <c r="E139" s="75">
        <f>IF(ISNA(VLOOKUP(B139,'Entry List Master'!$A$2:$J$1058,4)),"",VLOOKUP(B139,'Entry List Master'!$A$2:$J$1058,4))</f>
      </c>
    </row>
    <row r="140" spans="1:5" ht="15">
      <c r="A140" s="73">
        <v>11</v>
      </c>
      <c r="C140" s="74"/>
      <c r="D140" s="75">
        <f>IF(ISNA(VLOOKUP(B140,'Entry List Master'!$A$2:$J$1058,2)),"",VLOOKUP(B140,'Entry List Master'!$A$2:$J$1058,2))</f>
      </c>
      <c r="E140" s="75">
        <f>IF(ISNA(VLOOKUP(B140,'Entry List Master'!$A$2:$J$1058,4)),"",VLOOKUP(B140,'Entry List Master'!$A$2:$J$1058,4))</f>
      </c>
    </row>
    <row r="141" spans="1:5" ht="15">
      <c r="A141" s="73">
        <v>12</v>
      </c>
      <c r="C141" s="74"/>
      <c r="D141" s="75">
        <f>IF(ISNA(VLOOKUP(B141,'Entry List Master'!$A$2:$J$1058,2)),"",VLOOKUP(B141,'Entry List Master'!$A$2:$J$1058,2))</f>
      </c>
      <c r="E141" s="75">
        <f>IF(ISNA(VLOOKUP(B141,'Entry List Master'!$A$2:$J$1058,4)),"",VLOOKUP(B141,'Entry List Master'!$A$2:$J$1058,4))</f>
      </c>
    </row>
    <row r="143" spans="1:5" ht="15">
      <c r="A143" s="200" t="s">
        <v>22</v>
      </c>
      <c r="B143" s="200"/>
      <c r="C143" s="200"/>
      <c r="D143" s="200"/>
      <c r="E143" s="200"/>
    </row>
    <row r="144" spans="1:11" ht="15">
      <c r="A144" s="70" t="s">
        <v>14</v>
      </c>
      <c r="B144" s="70" t="s">
        <v>15</v>
      </c>
      <c r="C144" s="70" t="s">
        <v>16</v>
      </c>
      <c r="D144" s="70" t="s">
        <v>13</v>
      </c>
      <c r="E144" s="70" t="s">
        <v>1</v>
      </c>
      <c r="H144" s="71" t="s">
        <v>30</v>
      </c>
      <c r="I144" s="72" t="s">
        <v>35</v>
      </c>
      <c r="J144" s="71" t="s">
        <v>34</v>
      </c>
      <c r="K144" s="71" t="s">
        <v>168</v>
      </c>
    </row>
    <row r="145" spans="1:11" ht="15">
      <c r="A145" s="73">
        <v>1</v>
      </c>
      <c r="B145" s="69">
        <v>66</v>
      </c>
      <c r="C145" s="126">
        <v>4.11</v>
      </c>
      <c r="D145" s="75" t="str">
        <f>IF(ISNA(VLOOKUP(B145,'Entry List Master'!$A$2:$J$1058,2)),"",VLOOKUP(B145,'Entry List Master'!$A$2:$J$1058,2))</f>
        <v>Eve Dunford</v>
      </c>
      <c r="E145" s="75" t="str">
        <f>IF(ISNA(VLOOKUP(B145,'Entry List Master'!$A$2:$J$1058,4)),"",VLOOKUP(B145,'Entry List Master'!$A$2:$J$1058,4))</f>
        <v>Burren AC</v>
      </c>
      <c r="G145" s="76" t="s">
        <v>25</v>
      </c>
      <c r="H145" s="69">
        <f>IF(AND($A145=1,$E145=$H144),14,0)+IF(AND($A146=2,$E146=$H144),11,0)+IF(AND($A147=3,$E147=$H144),9,0)+IF(AND($A148=4,$E148=$H144),8,0)+IF(AND($A149=5,$E150=$H144),7,0)+IF(AND($A150=6,$E151=$H144),6,0)+IF(AND($A151=7,$E152=$H144),5,0)+IF(AND($A152=8,$E153=$H144),4,0)+IF(AND($A153=9,$E154=$H144),3,0)+IF(AND($A154=10,$E155=$H144),2,0)+IF(AND($A155=11,$E156=$H144),1,0)+IF(AND($A156=12,$E157=$H144),1,0)</f>
        <v>24</v>
      </c>
      <c r="I145" s="69">
        <f>IF(AND($A145=1,$E145=$I144),14,0)+IF(AND($A146=2,$E146=$I144),11,0)+IF(AND($A147=3,$E147=$I144),9,0)+IF(AND($A148=4,$E148=$I144),8,0)+IF(AND($A149=5,$E150=$I144),7,0)+IF(AND($A150=6,$E151=$I144),6,0)+IF(AND($A151=7,$E152=$I144),5,0)+IF(AND($A152=8,$E153=$I144),4,0)+IF(AND($A153=9,$E154=$I144),3,0)+IF(AND($A154=10,$E155=$I144),2,0)+IF(AND($A155=11,$E156=$I144),1,0)+IF(AND($A156=12,$E157=$I144),1,0)</f>
        <v>14</v>
      </c>
      <c r="J145" s="69">
        <f>IF(AND($A145=1,$E145=$J144),14,0)+IF(AND($A146=2,$E146=$J144),11,0)+IF(AND($A147=3,$E147=$J144),9,0)+IF(AND($A148=4,$E148=$J144),8,0)+IF(AND($A149=5,$E150=$J144),7,0)+IF(AND($A150=6,$E151=$J144),6,0)+IF(AND($A151=7,$E152=$J144),5,0)+IF(AND($A152=8,$E153=$J144),4,0)+IF(AND($A153=9,$E154=$J144),3,0)+IF(AND($A154=10,$E155=$J144),2,0)+IF(AND($A155=11,$E156=J144),1,0)+IF(AND($A156=12,$E157=$J144),1,0)</f>
        <v>22</v>
      </c>
      <c r="K145" s="69">
        <f>IF(AND($A145=1,$E145=$K144),14,0)+IF(AND($A146=2,$E146=$K144),11,0)+IF(AND($A147=3,$E147=$K144),9,0)+IF(AND($A148=4,$E148=$K144),8,0)+IF(AND($A149=5,$E150=$K144),7,0)+IF(AND($A150=6,$E151=$K144),6,0)+IF(AND($A151=7,$E152=$K144),5,0)+IF(AND($A152=8,$E153=$K144),4,0)+IF(AND($A153=9,$E154=$K144),3,0)+IF(AND($A154=10,$E155=$K144),2,0)+IF(AND($A155=11,$E156=K144),1,0)+IF(AND($A156=12,$E157=$K144),1,0)</f>
        <v>0</v>
      </c>
    </row>
    <row r="146" spans="1:11" ht="15">
      <c r="A146" s="73">
        <v>2</v>
      </c>
      <c r="B146" s="69">
        <v>28</v>
      </c>
      <c r="C146" s="126">
        <v>4.27</v>
      </c>
      <c r="D146" s="75" t="str">
        <f>IF(ISNA(VLOOKUP(B146,'Entry List Master'!$A$2:$J$1058,2)),"",VLOOKUP(B146,'Entry List Master'!$A$2:$J$1058,2))</f>
        <v>Eabha Campbell</v>
      </c>
      <c r="E146" s="75" t="str">
        <f>IF(ISNA(VLOOKUP(B146,'Entry List Master'!$A$2:$J$1058,4)),"",VLOOKUP(B146,'Entry List Master'!$A$2:$J$1058,4))</f>
        <v>Newcastle AC</v>
      </c>
      <c r="G146" s="76" t="s">
        <v>27</v>
      </c>
      <c r="H146" s="77">
        <f>IF($H147&gt;=7,3,IF($H147&gt;=5,2,IF($H147&gt;=3,1,0)))</f>
        <v>1</v>
      </c>
      <c r="I146" s="77">
        <f>IF($I147&gt;=7,3,IF($I147&gt;=5,2,IF($I147&gt;=3,1,0)))</f>
        <v>0</v>
      </c>
      <c r="J146" s="77">
        <f>IF($J147&gt;=7,3,IF($J147&gt;=5,2,IF($J147&gt;=3,1,0)))</f>
        <v>1</v>
      </c>
      <c r="K146" s="77">
        <f>IF($K147&gt;=7,3,IF($K147&gt;=5,2,IF($K147&gt;=3,1,0)))</f>
        <v>0</v>
      </c>
    </row>
    <row r="147" spans="1:11" ht="15">
      <c r="A147" s="73">
        <v>3</v>
      </c>
      <c r="B147" s="69">
        <v>60</v>
      </c>
      <c r="C147" s="126">
        <v>4.37</v>
      </c>
      <c r="D147" s="75" t="str">
        <f>IF(ISNA(VLOOKUP(B147,'Entry List Master'!$A$2:$J$1058,2)),"",VLOOKUP(B147,'Entry List Master'!$A$2:$J$1058,2))</f>
        <v>Edie Carroll</v>
      </c>
      <c r="E147" s="75" t="str">
        <f>IF(ISNA(VLOOKUP(B147,'Entry List Master'!$A$2:$J$1058,4)),"",VLOOKUP(B147,'Entry List Master'!$A$2:$J$1058,4))</f>
        <v>East Down AC</v>
      </c>
      <c r="G147" s="76" t="s">
        <v>51</v>
      </c>
      <c r="H147" s="78">
        <f>COUNTIF($E145:$E157,H144)</f>
        <v>4</v>
      </c>
      <c r="I147" s="78">
        <f>COUNTIF($E145:$E157,I144)</f>
        <v>1</v>
      </c>
      <c r="J147" s="78">
        <f>COUNTIF($E145:$E157,J144)</f>
        <v>3</v>
      </c>
      <c r="K147" s="78">
        <f>COUNTIF($E145:$E157,K144)</f>
        <v>0</v>
      </c>
    </row>
    <row r="148" spans="1:11" ht="15">
      <c r="A148" s="73">
        <v>4</v>
      </c>
      <c r="B148" s="69">
        <v>32</v>
      </c>
      <c r="C148" s="126">
        <v>4.52</v>
      </c>
      <c r="D148" s="75" t="str">
        <f>IF(ISNA(VLOOKUP(B148,'Entry List Master'!$A$2:$J$1058,2)),"",VLOOKUP(B148,'Entry List Master'!$A$2:$J$1058,2))</f>
        <v>Kiara Cairns</v>
      </c>
      <c r="E148" s="75" t="str">
        <f>IF(ISNA(VLOOKUP(B148,'Entry List Master'!$A$2:$J$1058,4)),"",VLOOKUP(B148,'Entry List Master'!$A$2:$J$1058,4))</f>
        <v>Newcastle AC</v>
      </c>
      <c r="G148" s="76" t="s">
        <v>26</v>
      </c>
      <c r="H148" s="69">
        <f>SUM(H145:H147)</f>
        <v>29</v>
      </c>
      <c r="I148" s="69">
        <f>SUM(I145:I147)</f>
        <v>15</v>
      </c>
      <c r="J148" s="69">
        <f>SUM(J145:J147)</f>
        <v>26</v>
      </c>
      <c r="K148" s="69">
        <f>SUM(K145:K147)</f>
        <v>0</v>
      </c>
    </row>
    <row r="149" spans="1:7" ht="15">
      <c r="A149" s="73">
        <v>5</v>
      </c>
      <c r="B149" s="69">
        <v>42</v>
      </c>
      <c r="C149" s="126">
        <v>4.58</v>
      </c>
      <c r="D149" s="75" t="str">
        <f>IF(ISNA(VLOOKUP(B149,'Entry List Master'!$A$2:$J$1058,2)),"",VLOOKUP(B149,'Entry List Master'!$A$2:$J$1058,2))</f>
        <v>Tamzin Johnston</v>
      </c>
      <c r="E149" s="75" t="str">
        <f>IF(ISNA(VLOOKUP(B149,'Entry List Master'!$A$2:$J$1058,4)),"",VLOOKUP(B149,'Entry List Master'!$A$2:$J$1058,4))</f>
        <v>Newcastle AC</v>
      </c>
      <c r="G149" s="76"/>
    </row>
    <row r="150" spans="1:5" ht="15">
      <c r="A150" s="73">
        <v>6</v>
      </c>
      <c r="B150" s="69">
        <v>145</v>
      </c>
      <c r="C150" s="126">
        <v>5.01</v>
      </c>
      <c r="D150" s="75" t="str">
        <f>IF(ISNA(VLOOKUP(B150,'Entry List Master'!$A$2:$J$1058,2)),"",VLOOKUP(B150,'Entry List Master'!$A$2:$J$1058,2))</f>
        <v>Ellen O'Hare</v>
      </c>
      <c r="E150" s="75" t="str">
        <f>IF(ISNA(VLOOKUP(B150,'Entry List Master'!$A$2:$J$1058,4)),"",VLOOKUP(B150,'Entry List Master'!$A$2:$J$1058,4))</f>
        <v>East Down AC</v>
      </c>
    </row>
    <row r="151" spans="1:5" ht="15">
      <c r="A151" s="73">
        <v>7</v>
      </c>
      <c r="B151" s="69">
        <v>29</v>
      </c>
      <c r="C151" s="126">
        <v>5.04</v>
      </c>
      <c r="D151" s="75" t="str">
        <f>IF(ISNA(VLOOKUP(B151,'Entry List Master'!$A$2:$J$1058,2)),"",VLOOKUP(B151,'Entry List Master'!$A$2:$J$1058,2))</f>
        <v>Sarah Glover</v>
      </c>
      <c r="E151" s="75" t="str">
        <f>IF(ISNA(VLOOKUP(B151,'Entry List Master'!$A$2:$J$1058,4)),"",VLOOKUP(B151,'Entry List Master'!$A$2:$J$1058,4))</f>
        <v>East Down AC</v>
      </c>
    </row>
    <row r="152" spans="1:5" ht="15">
      <c r="A152" s="73">
        <v>8</v>
      </c>
      <c r="B152" s="69">
        <v>20</v>
      </c>
      <c r="C152" s="126">
        <v>5.14</v>
      </c>
      <c r="D152" s="75" t="str">
        <f>IF(ISNA(VLOOKUP(B152,'Entry List Master'!$A$2:$J$1058,2)),"",VLOOKUP(B152,'Entry List Master'!$A$2:$J$1058,2))</f>
        <v>Áine Rice</v>
      </c>
      <c r="E152" s="75" t="str">
        <f>IF(ISNA(VLOOKUP(B152,'Entry List Master'!$A$2:$J$1058,4)),"",VLOOKUP(B152,'Entry List Master'!$A$2:$J$1058,4))</f>
        <v>Newcastle AC</v>
      </c>
    </row>
    <row r="153" ht="15">
      <c r="A153" s="73">
        <v>9</v>
      </c>
    </row>
    <row r="154" spans="1:5" ht="15">
      <c r="A154" s="73">
        <v>10</v>
      </c>
      <c r="C154" s="74"/>
      <c r="D154" s="75">
        <f>IF(ISNA(VLOOKUP(B154,'Entry List Master'!$A$2:$J$1058,2)),"",VLOOKUP(B154,'Entry List Master'!$A$2:$J$1058,2))</f>
      </c>
      <c r="E154" s="75">
        <f>IF(ISNA(VLOOKUP(B154,'Entry List Master'!$A$2:$J$1058,4)),"",VLOOKUP(B154,'Entry List Master'!$A$2:$J$1058,4))</f>
      </c>
    </row>
    <row r="155" spans="1:5" ht="15">
      <c r="A155" s="73">
        <v>11</v>
      </c>
      <c r="C155" s="82"/>
      <c r="D155" s="75">
        <f>IF(ISNA(VLOOKUP(B155,'Entry List Master'!$A$2:$J$1058,2)),"",VLOOKUP(B155,'Entry List Master'!$A$2:$J$1058,2))</f>
      </c>
      <c r="E155" s="75">
        <f>IF(ISNA(VLOOKUP(B155,'Entry List Master'!$A$2:$J$1058,4)),"",VLOOKUP(B155,'Entry List Master'!$A$2:$J$1058,4))</f>
      </c>
    </row>
    <row r="156" spans="1:5" ht="15">
      <c r="A156" s="73">
        <v>12</v>
      </c>
      <c r="C156" s="74"/>
      <c r="D156" s="75">
        <f>IF(ISNA(VLOOKUP(B156,'Entry List Master'!$A$2:$J$1058,2)),"",VLOOKUP(B156,'Entry List Master'!$A$2:$J$1058,2))</f>
      </c>
      <c r="E156" s="75">
        <f>IF(ISNA(VLOOKUP(B156,'Entry List Master'!$A$2:$J$1058,4)),"",VLOOKUP(B156,'Entry List Master'!$A$2:$J$1058,4))</f>
      </c>
    </row>
    <row r="157" spans="1:5" ht="15">
      <c r="A157" s="69"/>
      <c r="C157" s="81"/>
      <c r="D157" s="75">
        <f>IF(ISNA(VLOOKUP(B157,'Entry List Master'!$A$2:$J$1058,2)),"",VLOOKUP(B157,'Entry List Master'!$A$2:$J$1058,2))</f>
      </c>
      <c r="E157" s="75">
        <f>IF(ISNA(VLOOKUP(B157,'Entry List Master'!$A$2:$J$1058,4)),"",VLOOKUP(B157,'Entry List Master'!$A$2:$J$1058,4))</f>
      </c>
    </row>
    <row r="159" spans="1:5" ht="15">
      <c r="A159" s="200" t="s">
        <v>23</v>
      </c>
      <c r="B159" s="200"/>
      <c r="C159" s="200"/>
      <c r="D159" s="200"/>
      <c r="E159" s="200"/>
    </row>
    <row r="160" spans="1:11" ht="15">
      <c r="A160" s="70" t="s">
        <v>14</v>
      </c>
      <c r="B160" s="70" t="s">
        <v>15</v>
      </c>
      <c r="C160" s="70" t="s">
        <v>16</v>
      </c>
      <c r="D160" s="70" t="s">
        <v>13</v>
      </c>
      <c r="E160" s="70" t="s">
        <v>1</v>
      </c>
      <c r="H160" s="71" t="s">
        <v>30</v>
      </c>
      <c r="I160" s="72" t="s">
        <v>35</v>
      </c>
      <c r="J160" s="71" t="s">
        <v>34</v>
      </c>
      <c r="K160" s="71" t="s">
        <v>168</v>
      </c>
    </row>
    <row r="161" spans="1:11" ht="15">
      <c r="A161" s="73">
        <v>1</v>
      </c>
      <c r="B161" s="69">
        <v>110</v>
      </c>
      <c r="C161" s="126">
        <v>4.42</v>
      </c>
      <c r="D161" s="75" t="str">
        <f>IF(ISNA(VLOOKUP(B161,'Entry List Master'!$A$2:$J$1058,2)),"",VLOOKUP(B161,'Entry List Master'!$A$2:$J$1058,2))</f>
        <v>Tim Prenter</v>
      </c>
      <c r="E161" s="75" t="str">
        <f>IF(ISNA(VLOOKUP(B161,'Entry List Master'!$A$2:$J$1058,4)),"",VLOOKUP(B161,'Entry List Master'!$A$2:$J$1058,4))</f>
        <v>East Down AC</v>
      </c>
      <c r="G161" s="76" t="s">
        <v>25</v>
      </c>
      <c r="H161" s="69">
        <f>IF(AND($A161=1,$E161=$H160),14,0)+IF(AND($A162=2,$E162=$H160),11,0)+IF(AND($A163=3,$E163=$H160),9,0)+IF(AND($A164=4,$E164=$H160),8,0)+IF(AND($A165=5,$E165=$H160),7,0)+IF(AND($A166=6,$E166=$H160),6,0)+IF(AND($A167=7,$E167=$H160),5,0)+IF(AND($A168=8,$E168=$H160),4,0)+IF(AND($A169=9,$E169=$H160),3,0)+IF(AND($A170=10,$E170=$H160),2,0)+IF(AND($A171=11,$E171=$H160),1,0)+IF(AND($A172=12,$E172=$H160),1,0)</f>
        <v>13</v>
      </c>
      <c r="I161" s="69">
        <f>IF(AND($A161=1,$E161=$I160),14,0)+IF(AND($A162=2,$E162=$I160),11,0)+IF(AND($A163=3,$E163=$I160),9,0)+IF(AND($A164=4,$E164=$I160),8,0)+IF(AND($A165=5,$E165=$I160),7,0)+IF(AND($A166=6,$E166=$I160),6,0)+IF(AND($A167=7,$E167=$I160),5,0)+IF(AND($A168=8,$E168=$I160),4,0)+IF(AND($A169=9,$E169=$I160),3,0)+IF(AND($A170=10,$E170=$I160),2,0)+IF(AND($A171=11,$E171=$I160),1,0)+IF(AND($A172=12,$E172=$I160),1,0)</f>
        <v>9</v>
      </c>
      <c r="J161" s="69">
        <f>IF(AND($A161=1,$E161=$J160),14,0)+IF(AND($A162=2,$E162=$J160),11,0)+IF(AND($A163=3,$E163=$J160),9,0)+IF(AND($A164=4,$E164=$J160),8,0)+IF(AND($A165=5,$E165=$J160),7,0)+IF(AND($A166=6,$E166=$J160),6,0)+IF(AND($A167=7,$E167=$J160),5,0)+IF(AND($A168=8,$E168=$J160),4,0)+IF(AND($A169=9,$E169=$J160),3,0)+IF(AND($A170=10,$E170=$J160),2,0)+IF(AND($A171=11,$E171=J160),1,0)+IF(AND($A172=12,$E172=$J160),1,0)</f>
        <v>38</v>
      </c>
      <c r="K161" s="69">
        <f>IF(AND($A161=1,$E161=$K160),14,0)+IF(AND($A162=2,$E162=$K160),11,0)+IF(AND($A163=3,$E163=$K160),9,0)+IF(AND($A164=4,$E164=$K160),8,0)+IF(AND($A165=5,$E165=$K160),7,0)+IF(AND($A166=6,$E166=$K160),6,0)+IF(AND($A167=7,$E167=$K160),5,0)+IF(AND($A168=8,$E168=$K160),4,0)+IF(AND($A169=9,$E169=$K160),3,0)+IF(AND($A170=10,$E170=$K160),2,0)+IF(AND($A171=11,$E171=K160),1,0)+IF(AND($A172=12,$E172=$K160),1,0)</f>
        <v>0</v>
      </c>
    </row>
    <row r="162" spans="1:11" ht="15">
      <c r="A162" s="73">
        <v>2</v>
      </c>
      <c r="B162" s="69">
        <v>73</v>
      </c>
      <c r="C162" s="126">
        <v>4.44</v>
      </c>
      <c r="D162" s="75" t="str">
        <f>IF(ISNA(VLOOKUP(B162,'Entry List Master'!$A$2:$J$1058,2)),"",VLOOKUP(B162,'Entry List Master'!$A$2:$J$1058,2))</f>
        <v>Owen Edwards</v>
      </c>
      <c r="E162" s="75" t="str">
        <f>IF(ISNA(VLOOKUP(B162,'Entry List Master'!$A$2:$J$1058,4)),"",VLOOKUP(B162,'Entry List Master'!$A$2:$J$1058,4))</f>
        <v>East Down AC</v>
      </c>
      <c r="G162" s="76" t="s">
        <v>27</v>
      </c>
      <c r="H162" s="77">
        <f>IF($H163&gt;=7,3,IF($H163&gt;=5,2,IF($H163&gt;=3,1,0)))</f>
        <v>0</v>
      </c>
      <c r="I162" s="77">
        <f>IF($I163&gt;=7,3,IF($I163&gt;=5,2,IF($I163&gt;=3,1,0)))</f>
        <v>0</v>
      </c>
      <c r="J162" s="77">
        <f>IF($J163&gt;=7,3,IF($J163&gt;=5,2,IF($J163&gt;=3,1,0)))</f>
        <v>1</v>
      </c>
      <c r="K162" s="77">
        <f>IF($K163&gt;=7,3,IF($K163&gt;=5,2,IF($K163&gt;=3,1,0)))</f>
        <v>0</v>
      </c>
    </row>
    <row r="163" spans="1:11" ht="15">
      <c r="A163" s="73">
        <v>3</v>
      </c>
      <c r="B163" s="69">
        <v>53</v>
      </c>
      <c r="C163" s="126">
        <v>4.46</v>
      </c>
      <c r="D163" s="75" t="str">
        <f>IF(ISNA(VLOOKUP(B163,'Entry List Master'!$A$2:$J$1058,2)),"",VLOOKUP(B163,'Entry List Master'!$A$2:$J$1058,2))</f>
        <v>Adam Morgan</v>
      </c>
      <c r="E163" s="75" t="str">
        <f>IF(ISNA(VLOOKUP(B163,'Entry List Master'!$A$2:$J$1058,4)),"",VLOOKUP(B163,'Entry List Master'!$A$2:$J$1058,4))</f>
        <v>Burren AC</v>
      </c>
      <c r="G163" s="76" t="s">
        <v>51</v>
      </c>
      <c r="H163" s="78">
        <f>COUNTIF($E161:$E172,H160)</f>
        <v>2</v>
      </c>
      <c r="I163" s="78">
        <f>COUNTIF($E161:$E172,I160)</f>
        <v>1</v>
      </c>
      <c r="J163" s="78">
        <f>COUNTIF($E161:$E172,J160)</f>
        <v>4</v>
      </c>
      <c r="K163" s="78">
        <f>COUNTIF($E161:$E172,K160)</f>
        <v>0</v>
      </c>
    </row>
    <row r="164" spans="1:11" ht="15">
      <c r="A164" s="73">
        <v>4</v>
      </c>
      <c r="B164" s="69">
        <v>121</v>
      </c>
      <c r="C164" s="126">
        <v>4.48</v>
      </c>
      <c r="D164" s="75" t="str">
        <f>IF(ISNA(VLOOKUP(B164,'Entry List Master'!$A$2:$J$1058,2)),"",VLOOKUP(B164,'Entry List Master'!$A$2:$J$1058,2))</f>
        <v>Gabriel Corrigan</v>
      </c>
      <c r="E164" s="75" t="str">
        <f>IF(ISNA(VLOOKUP(B164,'Entry List Master'!$A$2:$J$1058,4)),"",VLOOKUP(B164,'Entry List Master'!$A$2:$J$1058,4))</f>
        <v>Newcastle AC</v>
      </c>
      <c r="G164" s="76" t="s">
        <v>26</v>
      </c>
      <c r="H164" s="69">
        <f>SUM(H161:H163)</f>
        <v>15</v>
      </c>
      <c r="I164" s="69">
        <f>SUM(I161:I163)</f>
        <v>10</v>
      </c>
      <c r="J164" s="69">
        <f>SUM(J161:J163)</f>
        <v>43</v>
      </c>
      <c r="K164" s="69">
        <f>SUM(K161:K163)</f>
        <v>0</v>
      </c>
    </row>
    <row r="165" spans="1:5" ht="15">
      <c r="A165" s="73">
        <v>5</v>
      </c>
      <c r="B165" s="69">
        <v>132</v>
      </c>
      <c r="C165" s="69">
        <v>4.54</v>
      </c>
      <c r="D165" s="75" t="str">
        <f>IF(ISNA(VLOOKUP(B165,'Entry List Master'!$A$2:$J$1058,2)),"",VLOOKUP(B165,'Entry List Master'!$A$2:$J$1058,2))</f>
        <v>Matthew McGrattan</v>
      </c>
      <c r="E165" s="75" t="str">
        <f>IF(ISNA(VLOOKUP(B165,'Entry List Master'!$A$2:$J$1058,4)),"",VLOOKUP(B165,'Entry List Master'!$A$2:$J$1058,4))</f>
        <v>East Down AC</v>
      </c>
    </row>
    <row r="166" spans="1:5" ht="15">
      <c r="A166" s="73">
        <v>6</v>
      </c>
      <c r="B166" s="69">
        <v>131</v>
      </c>
      <c r="C166" s="69">
        <v>5.05</v>
      </c>
      <c r="D166" s="75" t="str">
        <f>IF(ISNA(VLOOKUP(B166,'Entry List Master'!$A$2:$J$1058,2)),"",VLOOKUP(B166,'Entry List Master'!$A$2:$J$1058,2))</f>
        <v>Tony Carson</v>
      </c>
      <c r="E166" s="75" t="str">
        <f>IF(ISNA(VLOOKUP(B166,'Entry List Master'!$A$2:$J$1058,4)),"",VLOOKUP(B166,'Entry List Master'!$A$2:$J$1058,4))</f>
        <v>East Down AC</v>
      </c>
    </row>
    <row r="167" spans="1:5" ht="15">
      <c r="A167" s="73">
        <v>7</v>
      </c>
      <c r="B167" s="69">
        <v>147</v>
      </c>
      <c r="C167" s="126">
        <v>5.32</v>
      </c>
      <c r="D167" s="75" t="str">
        <f>IF(ISNA(VLOOKUP(B167,'Entry List Master'!$A$2:$J$1058,2)),"",VLOOKUP(B167,'Entry List Master'!$A$2:$J$1058,2))</f>
        <v>Caolan Hawkins</v>
      </c>
      <c r="E167" s="75" t="str">
        <f>IF(ISNA(VLOOKUP(B167,'Entry List Master'!$A$2:$J$1058,4)),"",VLOOKUP(B167,'Entry List Master'!$A$2:$J$1058,4))</f>
        <v>Newcastle AC</v>
      </c>
    </row>
    <row r="168" spans="1:5" ht="15">
      <c r="A168" s="73">
        <v>8</v>
      </c>
      <c r="C168" s="74"/>
      <c r="D168" s="75">
        <f>IF(ISNA(VLOOKUP(B168,'Entry List Master'!$A$2:$J$1058,2)),"",VLOOKUP(B168,'Entry List Master'!$A$2:$J$1058,2))</f>
      </c>
      <c r="E168" s="75">
        <f>IF(ISNA(VLOOKUP(B168,'Entry List Master'!$A$2:$J$1058,4)),"",VLOOKUP(B168,'Entry List Master'!$A$2:$J$1058,4))</f>
      </c>
    </row>
    <row r="169" spans="1:5" ht="15">
      <c r="A169" s="73">
        <v>9</v>
      </c>
      <c r="C169" s="74"/>
      <c r="D169" s="75">
        <f>IF(ISNA(VLOOKUP(B169,'Entry List Master'!$A$2:$J$1058,2)),"",VLOOKUP(B169,'Entry List Master'!$A$2:$J$1058,2))</f>
      </c>
      <c r="E169" s="75">
        <f>IF(ISNA(VLOOKUP(B169,'Entry List Master'!$A$2:$J$1058,4)),"",VLOOKUP(B169,'Entry List Master'!$A$2:$J$1058,4))</f>
      </c>
    </row>
    <row r="170" spans="1:5" ht="15">
      <c r="A170" s="73">
        <v>10</v>
      </c>
      <c r="C170" s="74"/>
      <c r="D170" s="75">
        <f>IF(ISNA(VLOOKUP(B170,'Entry List Master'!$A$2:$J$1058,2)),"",VLOOKUP(B170,'Entry List Master'!$A$2:$J$1058,2))</f>
      </c>
      <c r="E170" s="75">
        <f>IF(ISNA(VLOOKUP(B170,'Entry List Master'!$A$2:$J$1058,4)),"",VLOOKUP(B170,'Entry List Master'!$A$2:$J$1058,4))</f>
      </c>
    </row>
    <row r="171" spans="1:5" ht="15">
      <c r="A171" s="73">
        <v>11</v>
      </c>
      <c r="C171" s="74"/>
      <c r="D171" s="75">
        <f>IF(ISNA(VLOOKUP(B171,'Entry List Master'!$A$2:$J$1058,2)),"",VLOOKUP(B171,'Entry List Master'!$A$2:$J$1058,2))</f>
      </c>
      <c r="E171" s="75">
        <f>IF(ISNA(VLOOKUP(B171,'Entry List Master'!$A$2:$J$1058,4)),"",VLOOKUP(B171,'Entry List Master'!$A$2:$J$1058,4))</f>
      </c>
    </row>
    <row r="172" spans="1:5" ht="15">
      <c r="A172" s="73">
        <v>12</v>
      </c>
      <c r="C172" s="74"/>
      <c r="D172" s="75">
        <f>IF(ISNA(VLOOKUP(B172,'Entry List Master'!$A$2:$J$1058,2)),"",VLOOKUP(B172,'Entry List Master'!$A$2:$J$1058,2))</f>
      </c>
      <c r="E172" s="75">
        <f>IF(ISNA(VLOOKUP(B172,'Entry List Master'!$A$2:$J$1058,4)),"",VLOOKUP(B172,'Entry List Master'!$A$2:$J$1058,4))</f>
      </c>
    </row>
    <row r="173" spans="4:5" ht="15">
      <c r="D173" s="75"/>
      <c r="E173" s="75"/>
    </row>
    <row r="174" spans="1:5" ht="15">
      <c r="A174" s="200" t="s">
        <v>24</v>
      </c>
      <c r="B174" s="200"/>
      <c r="C174" s="200"/>
      <c r="D174" s="200"/>
      <c r="E174" s="200"/>
    </row>
    <row r="175" spans="1:11" ht="15">
      <c r="A175" s="70" t="s">
        <v>14</v>
      </c>
      <c r="B175" s="70" t="s">
        <v>15</v>
      </c>
      <c r="C175" s="70" t="s">
        <v>16</v>
      </c>
      <c r="D175" s="70" t="s">
        <v>13</v>
      </c>
      <c r="E175" s="70" t="s">
        <v>1</v>
      </c>
      <c r="H175" s="71" t="s">
        <v>30</v>
      </c>
      <c r="I175" s="72" t="s">
        <v>35</v>
      </c>
      <c r="J175" s="71" t="s">
        <v>34</v>
      </c>
      <c r="K175" s="71" t="s">
        <v>168</v>
      </c>
    </row>
    <row r="176" spans="1:11" ht="15">
      <c r="A176" s="73">
        <v>1</v>
      </c>
      <c r="B176" s="69">
        <v>22</v>
      </c>
      <c r="C176" s="126">
        <v>4.54</v>
      </c>
      <c r="D176" s="75" t="str">
        <f>IF(ISNA(VLOOKUP(B176,'Entry List Master'!$A$2:$J$1058,2)),"",VLOOKUP(B176,'Entry List Master'!$A$2:$J$1058,2))</f>
        <v>Sarah Dougherty</v>
      </c>
      <c r="E176" s="75" t="str">
        <f>IF(ISNA(VLOOKUP(B176,'Entry List Master'!$A$2:$J$1058,4)),"",VLOOKUP(B176,'Entry List Master'!$A$2:$J$1058,4))</f>
        <v>Newcastle AC</v>
      </c>
      <c r="G176" s="76" t="s">
        <v>25</v>
      </c>
      <c r="H176" s="69">
        <f>IF(AND($A176=1,$E176=$H175),14,0)+IF(AND($A177=2,$E177=$H175),11,0)+IF(AND($A178=3,$E178=$H175),9,0)+IF(AND($A179=4,$E179=$H175),8,0)+IF(AND($A180=5,$E180=$H175),7,0)+IF(AND($A181=6,$E181=$H175),6,0)+IF(AND($A182=7,$E182=$H175),5,0)+IF(AND($A183=8,$E183=$H175),4,0)+IF(AND($A184=9,$E184=$H175),3,0)+IF(AND($A185=10,$E185=$H175),2,0)+IF(AND($A186=11,$E186=$H175),1,0)+IF(AND($A187=12,$E187=$H175),1,0)</f>
        <v>38</v>
      </c>
      <c r="I176" s="69">
        <f>IF(AND($A176=1,$E176=$I175),14,0)+IF(AND($A177=2,$E177=$I175),11,0)+IF(AND($A178=3,$E178=$I175),9,0)+IF(AND($A179=4,$E179=$I175),8,0)+IF(AND($A180=5,$E180=$I175),7,0)+IF(AND($A181=6,$E181=$I175),6,0)+IF(AND($A182=7,$E182=$I175),5,0)+IF(AND($A183=8,$E183=$I175),4,0)+IF(AND($A184=9,$E184=$I175),3,0)+IF(AND($A185=10,$E185=$I175),2,0)+IF(AND($A186=11,$E186=$I175),1,0)+IF(AND($A187=12,$E187=$I175),1,0)</f>
        <v>0</v>
      </c>
      <c r="J176" s="69">
        <f>IF(AND($A176=1,$E176=$J175),14,0)+IF(AND($A177=2,$E177=$J175),11,0)+IF(AND($A178=3,$E178=$J175),9,0)+IF(AND($A179=4,$E179=$J175),8,0)+IF(AND($A180=5,$E180=$J175),7,0)+IF(AND($A181=6,$E181=$J175),6,0)+IF(AND($A182=7,$E182=$J175),5,0)+IF(AND($A183=8,$E183=$J175),4,0)+IF(AND($A184=9,$E184=$J175),3,0)+IF(AND($A185=10,$E185=$J175),2,0)+IF(AND($A186=11,$E186=J175),1,0)+IF(AND($A187=12,$E187=$J175),1,0)</f>
        <v>11</v>
      </c>
      <c r="K176" s="69">
        <f>IF(AND($A176=1,$E176=$K175),14,0)+IF(AND($A177=2,$E177=$K175),11,0)+IF(AND($A178=3,$E178=$K175),9,0)+IF(AND($A179=4,$E179=$K175),8,0)+IF(AND($A180=5,$E180=$K175),7,0)+IF(AND($A181=6,$E181=$K175),6,0)+IF(AND($A182=7,$E182=$K175),5,0)+IF(AND($A183=8,$E183=$K175),4,0)+IF(AND($A184=9,$E184=$K175),3,0)+IF(AND($A185=10,$E185=$K175),2,0)+IF(AND($A186=11,$E186=K175),1,0)+IF(AND($A187=12,$E187=$K175),1,0)</f>
        <v>0</v>
      </c>
    </row>
    <row r="177" spans="1:11" ht="15">
      <c r="A177" s="73">
        <v>2</v>
      </c>
      <c r="B177" s="69">
        <v>144</v>
      </c>
      <c r="C177" s="126">
        <v>5.19</v>
      </c>
      <c r="D177" s="75" t="str">
        <f>IF(ISNA(VLOOKUP(B177,'Entry List Master'!$A$2:$J$1058,2)),"",VLOOKUP(B177,'Entry List Master'!$A$2:$J$1058,2))</f>
        <v>Anna Lynn </v>
      </c>
      <c r="E177" s="75" t="str">
        <f>IF(ISNA(VLOOKUP(B177,'Entry List Master'!$A$2:$J$1058,4)),"",VLOOKUP(B177,'Entry List Master'!$A$2:$J$1058,4))</f>
        <v>East Down AC</v>
      </c>
      <c r="G177" s="76" t="s">
        <v>27</v>
      </c>
      <c r="H177" s="77">
        <f>IF($H178&gt;=7,3,IF($H178&gt;=5,2,IF($H178&gt;=3,1,0)))</f>
        <v>1</v>
      </c>
      <c r="I177" s="77">
        <f>IF($I178&gt;=7,3,IF($I178&gt;=5,2,IF($I178&gt;=3,1,0)))</f>
        <v>0</v>
      </c>
      <c r="J177" s="77">
        <f>IF($J178&gt;=7,3,IF($J178&gt;=5,2,IF($J178&gt;=3,1,0)))</f>
        <v>0</v>
      </c>
      <c r="K177" s="77">
        <f>IF($K178&gt;=7,3,IF($K178&gt;=5,2,IF($K178&gt;=3,1,0)))</f>
        <v>0</v>
      </c>
    </row>
    <row r="178" spans="1:11" ht="15">
      <c r="A178" s="73">
        <v>3</v>
      </c>
      <c r="B178" s="69">
        <v>24</v>
      </c>
      <c r="C178" s="126">
        <v>5.33</v>
      </c>
      <c r="D178" s="75" t="str">
        <f>IF(ISNA(VLOOKUP(B178,'Entry List Master'!$A$2:$J$1058,2)),"",VLOOKUP(B178,'Entry List Master'!$A$2:$J$1058,2))</f>
        <v>Lucy Kenneally</v>
      </c>
      <c r="E178" s="75" t="str">
        <f>IF(ISNA(VLOOKUP(B178,'Entry List Master'!$A$2:$J$1058,4)),"",VLOOKUP(B178,'Entry List Master'!$A$2:$J$1058,4))</f>
        <v>Newcastle AC</v>
      </c>
      <c r="G178" s="76" t="s">
        <v>51</v>
      </c>
      <c r="H178" s="78">
        <f>COUNTIF($E176:$E187,H175)</f>
        <v>4</v>
      </c>
      <c r="I178" s="78">
        <f>COUNTIF($E176:$E187,I175)</f>
        <v>0</v>
      </c>
      <c r="J178" s="78">
        <f>COUNTIF($E176:$E187,J175)</f>
        <v>1</v>
      </c>
      <c r="K178" s="78">
        <f>COUNTIF($E176:$E187,K175)</f>
        <v>0</v>
      </c>
    </row>
    <row r="179" spans="1:11" ht="15">
      <c r="A179" s="73">
        <v>4</v>
      </c>
      <c r="B179" s="69">
        <v>128</v>
      </c>
      <c r="C179" s="126">
        <v>5.34</v>
      </c>
      <c r="D179" s="75" t="str">
        <f>IF(ISNA(VLOOKUP(B179,'Entry List Master'!$A$2:$J$1058,2)),"",VLOOKUP(B179,'Entry List Master'!$A$2:$J$1058,2))</f>
        <v>Marie Claire McVeigh</v>
      </c>
      <c r="E179" s="75" t="str">
        <f>IF(ISNA(VLOOKUP(B179,'Entry List Master'!$A$2:$J$1058,4)),"",VLOOKUP(B179,'Entry List Master'!$A$2:$J$1058,4))</f>
        <v>Newcastle AC</v>
      </c>
      <c r="G179" s="76" t="s">
        <v>26</v>
      </c>
      <c r="H179" s="69">
        <f>SUM(H176:H178)</f>
        <v>43</v>
      </c>
      <c r="I179" s="69">
        <f>SUM(I176:I178)</f>
        <v>0</v>
      </c>
      <c r="J179" s="69">
        <f>SUM(J176:J178)</f>
        <v>12</v>
      </c>
      <c r="K179" s="69">
        <f>SUM(K176:K178)</f>
        <v>0</v>
      </c>
    </row>
    <row r="180" spans="1:5" ht="15">
      <c r="A180" s="73">
        <v>5</v>
      </c>
      <c r="B180" s="69">
        <v>123</v>
      </c>
      <c r="C180" s="126">
        <v>5.45</v>
      </c>
      <c r="D180" s="75" t="str">
        <f>IF(ISNA(VLOOKUP(B180,'Entry List Master'!$A$2:$J$1058,2)),"",VLOOKUP(B180,'Entry List Master'!$A$2:$J$1058,2))</f>
        <v>Laura Molloy</v>
      </c>
      <c r="E180" s="75" t="str">
        <f>IF(ISNA(VLOOKUP(B180,'Entry List Master'!$A$2:$J$1058,4)),"",VLOOKUP(B180,'Entry List Master'!$A$2:$J$1058,4))</f>
        <v>Newcastle AC</v>
      </c>
    </row>
    <row r="181" ht="15">
      <c r="A181" s="73">
        <v>6</v>
      </c>
    </row>
    <row r="182" spans="1:5" ht="15">
      <c r="A182" s="73">
        <v>7</v>
      </c>
      <c r="C182" s="74"/>
      <c r="D182" s="75">
        <f>IF(ISNA(VLOOKUP(B182,'Entry List Master'!$A$2:$J$1058,2)),"",VLOOKUP(B182,'Entry List Master'!$A$2:$J$1058,2))</f>
      </c>
      <c r="E182" s="75">
        <f>IF(ISNA(VLOOKUP(B182,'Entry List Master'!$A$2:$J$1058,4)),"",VLOOKUP(B182,'Entry List Master'!$A$2:$J$1058,4))</f>
      </c>
    </row>
    <row r="183" spans="1:5" ht="15">
      <c r="A183" s="73">
        <v>8</v>
      </c>
      <c r="C183" s="74"/>
      <c r="D183" s="75">
        <f>IF(ISNA(VLOOKUP(B183,'Entry List Master'!$A$2:$J$1058,2)),"",VLOOKUP(B183,'Entry List Master'!$A$2:$J$1058,2))</f>
      </c>
      <c r="E183" s="75">
        <f>IF(ISNA(VLOOKUP(B183,'Entry List Master'!$A$2:$J$1058,4)),"",VLOOKUP(B183,'Entry List Master'!$A$2:$J$1058,4))</f>
      </c>
    </row>
    <row r="184" spans="1:5" ht="15">
      <c r="A184" s="73">
        <v>9</v>
      </c>
      <c r="C184" s="74"/>
      <c r="D184" s="75">
        <f>IF(ISNA(VLOOKUP(B184,'Entry List Master'!$A$2:$J$1058,2)),"",VLOOKUP(B184,'Entry List Master'!$A$2:$J$1058,2))</f>
      </c>
      <c r="E184" s="75">
        <f>IF(ISNA(VLOOKUP(B184,'Entry List Master'!$A$2:$J$1058,4)),"",VLOOKUP(B184,'Entry List Master'!$A$2:$J$1058,4))</f>
      </c>
    </row>
    <row r="185" spans="1:5" ht="15">
      <c r="A185" s="73">
        <v>10</v>
      </c>
      <c r="C185" s="74"/>
      <c r="D185" s="75">
        <f>IF(ISNA(VLOOKUP(B185,'Entry List Master'!$A$2:$J$1058,2)),"",VLOOKUP(B185,'Entry List Master'!$A$2:$J$1058,2))</f>
      </c>
      <c r="E185" s="75">
        <f>IF(ISNA(VLOOKUP(B185,'Entry List Master'!$A$2:$J$1058,4)),"",VLOOKUP(B185,'Entry List Master'!$A$2:$J$1058,4))</f>
      </c>
    </row>
    <row r="186" spans="1:5" ht="15">
      <c r="A186" s="73">
        <v>11</v>
      </c>
      <c r="C186" s="74"/>
      <c r="D186" s="75">
        <f>IF(ISNA(VLOOKUP(B186,'Entry List Master'!$A$2:$J$1058,2)),"",VLOOKUP(B186,'Entry List Master'!$A$2:$J$1058,2))</f>
      </c>
      <c r="E186" s="75">
        <f>IF(ISNA(VLOOKUP(B186,'Entry List Master'!$A$2:$J$1058,4)),"",VLOOKUP(B186,'Entry List Master'!$A$2:$J$1058,4))</f>
      </c>
    </row>
    <row r="187" spans="1:5" ht="15">
      <c r="A187" s="73">
        <v>12</v>
      </c>
      <c r="C187" s="74"/>
      <c r="D187" s="75">
        <f>IF(ISNA(VLOOKUP(B187,'Entry List Master'!$A$2:$J$1058,2)),"",VLOOKUP(B187,'Entry List Master'!$A$2:$J$1058,2))</f>
      </c>
      <c r="E187" s="75">
        <f>IF(ISNA(VLOOKUP(B187,'Entry List Master'!$A$2:$J$1058,4)),"",VLOOKUP(B187,'Entry List Master'!$A$2:$J$1058,4))</f>
      </c>
    </row>
    <row r="189" spans="1:5" s="80" customFormat="1" ht="15">
      <c r="A189" s="200" t="s">
        <v>56</v>
      </c>
      <c r="B189" s="200"/>
      <c r="C189" s="200"/>
      <c r="D189" s="200"/>
      <c r="E189" s="200"/>
    </row>
    <row r="190" spans="1:11" s="80" customFormat="1" ht="15">
      <c r="A190" s="70" t="s">
        <v>14</v>
      </c>
      <c r="B190" s="70" t="s">
        <v>15</v>
      </c>
      <c r="C190" s="70" t="s">
        <v>16</v>
      </c>
      <c r="D190" s="70" t="s">
        <v>13</v>
      </c>
      <c r="E190" s="70" t="s">
        <v>1</v>
      </c>
      <c r="G190" s="69"/>
      <c r="H190" s="71" t="s">
        <v>30</v>
      </c>
      <c r="I190" s="72" t="s">
        <v>35</v>
      </c>
      <c r="J190" s="71" t="s">
        <v>34</v>
      </c>
      <c r="K190" s="71" t="s">
        <v>168</v>
      </c>
    </row>
    <row r="191" spans="1:11" ht="15">
      <c r="A191" s="73">
        <v>1</v>
      </c>
      <c r="B191" s="69">
        <v>76</v>
      </c>
      <c r="C191" s="126">
        <v>5.52</v>
      </c>
      <c r="D191" s="75" t="str">
        <f>IF(ISNA(VLOOKUP(B191,'Entry List Master'!$A$2:$J$1058,2)),"",VLOOKUP(B191,'Entry List Master'!$A$2:$J$1058,2))</f>
        <v>Ethan Dunn</v>
      </c>
      <c r="E191" s="75" t="str">
        <f>IF(ISNA(VLOOKUP(B191,'Entry List Master'!$A$2:$J$1058,4)),"",VLOOKUP(B191,'Entry List Master'!$A$2:$J$1058,4))</f>
        <v>Dromore AC</v>
      </c>
      <c r="G191" s="76" t="s">
        <v>25</v>
      </c>
      <c r="H191" s="69">
        <f>IF(AND($A191=1,$E191=$H190),14,0)+IF(AND($A192=2,$E192=$H190),11,0)+IF(AND($A193=3,$E193=$H190),9,0)+IF(AND($A194=4,$E194=$H190),8,0)+IF(AND($A195=5,$E195=$H190),7,0)+IF(AND($A196=6,$E196=$H190),6,0)+IF(AND($A197=7,$E197=$H190),5,0)+IF(AND($A198=8,$E198=$H190),4,0)+IF(AND($A199=9,$E199=$H190),3,0)+IF(AND($A200=10,$E200=$H190),2,0)+IF(AND($A201=11,$E201=$H190),1,0)+IF(AND($A202=12,$E202=$H190),1,0)</f>
        <v>0</v>
      </c>
      <c r="I191" s="69">
        <f>IF(AND($A191=1,$E191=$I190),14,0)+IF(AND($A192=2,$E192=$I190),11,0)+IF(AND($A193=3,$E193=$I190),9,0)+IF(AND($A194=4,$E194=$I190),8,0)+IF(AND($A195=5,$E195=$I190),7,0)+IF(AND($A196=6,$E196=$I190),6,0)+IF(AND($A197=7,$E197=$I190),5,0)+IF(AND($A198=8,$E198=$I190),4,0)+IF(AND($A199=9,$E199=$I190),3,0)+IF(AND($A200=10,$E200=$I190),2,0)+IF(AND($A201=11,$E201=$I190),1,0)+IF(AND($A202=12,$E202=$I190),1,0)</f>
        <v>0</v>
      </c>
      <c r="J191" s="69">
        <f>IF(AND($A191=1,$E191=$J190),14,0)+IF(AND($A192=2,$E192=$J190),11,0)+IF(AND($A193=3,$E193=$J190),9,0)+IF(AND($A194=4,$E194=$J190),8,0)+IF(AND($A195=5,$E195=$J190),7,0)+IF(AND($A196=6,$E196=$J190),6,0)+IF(AND($A197=7,$E197=$J190),5,0)+IF(AND($A198=8,$E198=$J190),4,0)+IF(AND($A199=9,$E199=$J190),3,0)+IF(AND($A200=10,$E200=$J190),2,0)+IF(AND($A201=11,$E201=J190),1,0)+IF(AND($A202=12,$E202=$J190),1,0)</f>
        <v>0</v>
      </c>
      <c r="K191" s="69">
        <f>IF(AND($A191=1,$E191=$K190),14,0)+IF(AND($A192=2,$E192=$K190),11,0)+IF(AND($A193=3,$E193=$K190),9,0)+IF(AND($A194=4,$E194=$K190),8,0)+IF(AND($A195=5,$E195=$K190),7,0)+IF(AND($A196=6,$E196=$K190),6,0)+IF(AND($A197=7,$E197=$K190),5,0)+IF(AND($A198=8,$E198=$K190),4,0)+IF(AND($A199=9,$E199=$K190),3,0)+IF(AND($A200=10,$E200=$K190),2,0)+IF(AND($A201=11,$E201=K190),1,0)+IF(AND($A202=12,$E202=$K190),1,0)</f>
        <v>42</v>
      </c>
    </row>
    <row r="192" spans="1:11" ht="15">
      <c r="A192" s="73">
        <v>2</v>
      </c>
      <c r="B192" s="69">
        <v>109</v>
      </c>
      <c r="C192" s="126">
        <v>5.53</v>
      </c>
      <c r="D192" s="75" t="str">
        <f>IF(ISNA(VLOOKUP(B192,'Entry List Master'!$A$2:$J$1058,2)),"",VLOOKUP(B192,'Entry List Master'!$A$2:$J$1058,2))</f>
        <v>Josh Millar</v>
      </c>
      <c r="E192" s="75" t="str">
        <f>IF(ISNA(VLOOKUP(B192,'Entry List Master'!$A$2:$J$1058,4)),"",VLOOKUP(B192,'Entry List Master'!$A$2:$J$1058,4))</f>
        <v>Dromore AC</v>
      </c>
      <c r="G192" s="76" t="s">
        <v>27</v>
      </c>
      <c r="H192" s="77">
        <f>IF($H193&gt;=7,3,IF($H193&gt;=5,2,IF($H193&gt;=3,1,0)))</f>
        <v>0</v>
      </c>
      <c r="I192" s="77">
        <f>IF($I193&gt;=7,3,IF($I193&gt;=5,2,IF($I193&gt;=3,1,0)))</f>
        <v>0</v>
      </c>
      <c r="J192" s="77">
        <f>IF($J193&gt;=7,3,IF($J193&gt;=5,2,IF($J193&gt;=3,1,0)))</f>
        <v>0</v>
      </c>
      <c r="K192" s="77">
        <f>IF($K193&gt;=7,3,IF($K193&gt;=5,2,IF($K193&gt;=3,1,0)))</f>
        <v>1</v>
      </c>
    </row>
    <row r="193" spans="1:11" ht="15">
      <c r="A193" s="73">
        <v>3</v>
      </c>
      <c r="B193" s="69">
        <v>95</v>
      </c>
      <c r="C193" s="126">
        <v>6.01</v>
      </c>
      <c r="D193" s="75" t="str">
        <f>IF(ISNA(VLOOKUP(B193,'Entry List Master'!$A$2:$J$1058,2)),"",VLOOKUP(B193,'Entry List Master'!$A$2:$J$1058,2))</f>
        <v>Rory Burns</v>
      </c>
      <c r="E193" s="75" t="str">
        <f>IF(ISNA(VLOOKUP(B193,'Entry List Master'!$A$2:$J$1058,4)),"",VLOOKUP(B193,'Entry List Master'!$A$2:$J$1058,4))</f>
        <v>Dromore AC</v>
      </c>
      <c r="G193" s="76" t="s">
        <v>51</v>
      </c>
      <c r="H193" s="78">
        <f>COUNTIF($E191:$E202,H190)</f>
        <v>0</v>
      </c>
      <c r="I193" s="78">
        <f>COUNTIF($E191:$E202,I190)</f>
        <v>0</v>
      </c>
      <c r="J193" s="78">
        <f>COUNTIF($E191:$E202,J190)</f>
        <v>0</v>
      </c>
      <c r="K193" s="78">
        <f>COUNTIF($E191:$E202,K190)</f>
        <v>4</v>
      </c>
    </row>
    <row r="194" spans="1:11" ht="15">
      <c r="A194" s="73">
        <v>4</v>
      </c>
      <c r="B194" s="69">
        <v>99</v>
      </c>
      <c r="C194" s="126">
        <v>6.31</v>
      </c>
      <c r="D194" s="75" t="str">
        <f>IF(ISNA(VLOOKUP(B194,'Entry List Master'!$A$2:$J$1058,2)),"",VLOOKUP(B194,'Entry List Master'!$A$2:$J$1058,2))</f>
        <v>Jack Ferguson</v>
      </c>
      <c r="E194" s="75" t="str">
        <f>IF(ISNA(VLOOKUP(B194,'Entry List Master'!$A$2:$J$1058,4)),"",VLOOKUP(B194,'Entry List Master'!$A$2:$J$1058,4))</f>
        <v>Dromore AC</v>
      </c>
      <c r="G194" s="76" t="s">
        <v>26</v>
      </c>
      <c r="H194" s="69">
        <f>SUM(H191:H193)</f>
        <v>0</v>
      </c>
      <c r="I194" s="69">
        <f>SUM(I191:I193)</f>
        <v>0</v>
      </c>
      <c r="J194" s="69">
        <f>SUM(J191:J193)</f>
        <v>0</v>
      </c>
      <c r="K194" s="69">
        <f>SUM(K191:K193)</f>
        <v>47</v>
      </c>
    </row>
    <row r="195" spans="1:5" ht="15">
      <c r="A195" s="73">
        <v>5</v>
      </c>
      <c r="D195" s="75">
        <f>IF(ISNA(VLOOKUP(B195,'Entry List Master'!$A$2:$J$1058,2)),"",VLOOKUP(B195,'Entry List Master'!$A$2:$J$1058,2))</f>
      </c>
      <c r="E195" s="75">
        <f>IF(ISNA(VLOOKUP(B195,'Entry List Master'!$A$2:$J$1058,4)),"",VLOOKUP(B195,'Entry List Master'!$A$2:$J$1058,4))</f>
      </c>
    </row>
    <row r="196" spans="1:5" ht="15">
      <c r="A196" s="73">
        <v>6</v>
      </c>
      <c r="C196" s="74"/>
      <c r="D196" s="75">
        <f>IF(ISNA(VLOOKUP(B196,'Entry List Master'!$A$2:$J$1058,2)),"",VLOOKUP(B196,'Entry List Master'!$A$2:$J$1058,2))</f>
      </c>
      <c r="E196" s="75">
        <f>IF(ISNA(VLOOKUP(B196,'Entry List Master'!$A$2:$J$1058,4)),"",VLOOKUP(B196,'Entry List Master'!$A$2:$J$1058,4))</f>
      </c>
    </row>
    <row r="197" spans="1:5" ht="15">
      <c r="A197" s="73">
        <v>7</v>
      </c>
      <c r="C197" s="74"/>
      <c r="D197" s="75">
        <f>IF(ISNA(VLOOKUP(B197,'Entry List Master'!$A$2:$J$1058,2)),"",VLOOKUP(B197,'Entry List Master'!$A$2:$J$1058,2))</f>
      </c>
      <c r="E197" s="75">
        <f>IF(ISNA(VLOOKUP(B197,'Entry List Master'!$A$2:$J$1058,4)),"",VLOOKUP(B197,'Entry List Master'!$A$2:$J$1058,4))</f>
      </c>
    </row>
    <row r="198" spans="1:5" ht="15">
      <c r="A198" s="73">
        <v>8</v>
      </c>
      <c r="C198" s="74"/>
      <c r="D198" s="75">
        <f>IF(ISNA(VLOOKUP(B198,'Entry List Master'!$A$2:$J$1058,2)),"",VLOOKUP(B198,'Entry List Master'!$A$2:$J$1058,2))</f>
      </c>
      <c r="E198" s="75">
        <f>IF(ISNA(VLOOKUP(B198,'Entry List Master'!$A$2:$J$1058,4)),"",VLOOKUP(B198,'Entry List Master'!$A$2:$J$1058,4))</f>
      </c>
    </row>
    <row r="199" spans="1:5" ht="15">
      <c r="A199" s="73">
        <v>9</v>
      </c>
      <c r="C199" s="74"/>
      <c r="D199" s="75">
        <f>IF(ISNA(VLOOKUP(B199,'Entry List Master'!$A$2:$J$1058,2)),"",VLOOKUP(B199,'Entry List Master'!$A$2:$J$1058,2))</f>
      </c>
      <c r="E199" s="75">
        <f>IF(ISNA(VLOOKUP(B199,'Entry List Master'!$A$2:$J$1058,4)),"",VLOOKUP(B199,'Entry List Master'!$A$2:$J$1058,4))</f>
      </c>
    </row>
    <row r="200" spans="1:5" ht="15">
      <c r="A200" s="73">
        <v>10</v>
      </c>
      <c r="C200" s="74"/>
      <c r="D200" s="75">
        <f>IF(ISNA(VLOOKUP(B200,'Entry List Master'!$A$2:$J$1058,2)),"",VLOOKUP(B200,'Entry List Master'!$A$2:$J$1058,2))</f>
      </c>
      <c r="E200" s="75">
        <f>IF(ISNA(VLOOKUP(B200,'Entry List Master'!$A$2:$J$1058,4)),"",VLOOKUP(B200,'Entry List Master'!$A$2:$J$1058,4))</f>
      </c>
    </row>
    <row r="201" spans="1:5" ht="15">
      <c r="A201" s="73">
        <v>11</v>
      </c>
      <c r="C201" s="74"/>
      <c r="D201" s="75">
        <f>IF(ISNA(VLOOKUP(B201,'Entry List Master'!$A$2:$J$1058,2)),"",VLOOKUP(B201,'Entry List Master'!$A$2:$J$1058,2))</f>
      </c>
      <c r="E201" s="75">
        <f>IF(ISNA(VLOOKUP(B201,'Entry List Master'!$A$2:$J$1058,4)),"",VLOOKUP(B201,'Entry List Master'!$A$2:$J$1058,4))</f>
      </c>
    </row>
    <row r="202" spans="1:5" ht="15">
      <c r="A202" s="73">
        <v>12</v>
      </c>
      <c r="C202" s="74"/>
      <c r="D202" s="75">
        <f>IF(ISNA(VLOOKUP(B202,'Entry List Master'!$A$2:$J$1058,2)),"",VLOOKUP(B202,'Entry List Master'!$A$2:$J$1058,2))</f>
      </c>
      <c r="E202" s="75">
        <f>IF(ISNA(VLOOKUP(B202,'Entry List Master'!$A$2:$J$1058,4)),"",VLOOKUP(B202,'Entry List Master'!$A$2:$J$1058,4))</f>
      </c>
    </row>
    <row r="203" spans="4:5" ht="15">
      <c r="D203" s="75"/>
      <c r="E203" s="75"/>
    </row>
    <row r="204" spans="1:5" ht="15">
      <c r="A204" s="200" t="s">
        <v>57</v>
      </c>
      <c r="B204" s="200"/>
      <c r="C204" s="200"/>
      <c r="D204" s="200"/>
      <c r="E204" s="200"/>
    </row>
    <row r="205" spans="1:11" ht="15">
      <c r="A205" s="70" t="s">
        <v>14</v>
      </c>
      <c r="B205" s="70" t="s">
        <v>15</v>
      </c>
      <c r="C205" s="70" t="s">
        <v>16</v>
      </c>
      <c r="D205" s="70" t="s">
        <v>13</v>
      </c>
      <c r="E205" s="70" t="s">
        <v>1</v>
      </c>
      <c r="H205" s="71" t="s">
        <v>30</v>
      </c>
      <c r="I205" s="72" t="s">
        <v>35</v>
      </c>
      <c r="J205" s="71" t="s">
        <v>34</v>
      </c>
      <c r="K205" s="108" t="s">
        <v>168</v>
      </c>
    </row>
    <row r="206" spans="1:11" ht="15">
      <c r="A206" s="73">
        <v>1</v>
      </c>
      <c r="B206" s="69">
        <v>59</v>
      </c>
      <c r="C206" s="126">
        <v>6.32</v>
      </c>
      <c r="D206" s="75" t="str">
        <f>IF(ISNA(VLOOKUP(B206,'Entry List Master'!$A$2:$J$1058,2)),"",VLOOKUP(B206,'Entry List Master'!$A$2:$J$1058,2))</f>
        <v>Laura Green</v>
      </c>
      <c r="E206" s="75" t="str">
        <f>IF(ISNA(VLOOKUP(B206,'Entry List Master'!$A$2:$J$1058,4)),"",VLOOKUP(B206,'Entry List Master'!$A$2:$J$1058,4))</f>
        <v>East Down AC</v>
      </c>
      <c r="G206" s="76" t="s">
        <v>25</v>
      </c>
      <c r="H206" s="69">
        <f>IF(AND($A206=1,$E206=$H205),14,0)+IF(AND($A207=2,$E207=$H205),11,0)+IF(AND($A208=3,$E208=$H205),9,0)+IF(AND($A209=4,$E209=$H205),8,0)+IF(AND($A210=5,$E210=$H205),7,0)+IF(AND($A211=6,$E211=$H205),6,0)+IF(AND($A212=7,$E212=$H205),5,0)+IF(AND($A213=8,$E213=$H205),4,0)+IF(AND($A214=9,$E214=$H205),3,0)+IF(AND($A215=10,$E215=$H205),2,0)+IF(AND($A216=11,$E216=$H205),1,0)+IF(AND($A217=12,$E217=$H205),1,0)</f>
        <v>0</v>
      </c>
      <c r="I206" s="69">
        <f>IF(AND($A206=1,$E206=$I205),14,0)+IF(AND($A207=2,$E207=$I205),11,0)+IF(AND($A208=3,$E208=$I205),9,0)+IF(AND($A209=4,$E209=$I205),8,0)+IF(AND($A210=5,$E210=$I205),7,0)+IF(AND($A211=6,$E211=$I205),6,0)+IF(AND($A212=7,$E212=$I205),5,0)+IF(AND($A213=8,$E213=$I205),4,0)+IF(AND($A214=9,$E214=$I205),3,0)+IF(AND($A215=10,$E215=$I205),2,0)+IF(AND($A216=11,$E216=$I205),1,0)+IF(AND($A217=12,$E217=$I205),1,0)</f>
        <v>0</v>
      </c>
      <c r="J206" s="69">
        <f>IF(AND($A206=1,$E206=$J205),14,0)+IF(AND($A207=2,$E207=$J205),11,0)+IF(AND($A208=3,$E208=$J205),9,0)+IF(AND($A209=4,$E209=$J205),8,0)+IF(AND($A210=5,$E210=$J205),7,0)+IF(AND($A211=6,$E211=$J205),6,0)+IF(AND($A212=7,$E212=$J205),5,0)+IF(AND($A213=8,$E213=$J205),4,0)+IF(AND($A214=9,$E214=$J205),3,0)+IF(AND($A215=10,$E215=$J205),2,0)+IF(AND($A216=11,$E216=J205),1,0)+IF(AND($A217=12,$E217=$J205),1,0)</f>
        <v>37</v>
      </c>
      <c r="K206" s="69">
        <f>IF(AND($A206=1,$E206=$K205),14,0)+IF(AND($A207=2,$E207=$K205),11,0)+IF(AND($A208=3,$E208=$K205),9,0)+IF(AND($A209=4,$E209=$K205),8,0)+IF(AND($A210=5,$E210=$K205),7,0)+IF(AND($A211=6,$E211=$K205),6,0)+IF(AND($A212=7,$E212=$K205),5,0)+IF(AND($A213=8,$E213=$K205),4,0)+IF(AND($A214=9,$E214=$K205),3,0)+IF(AND($A215=10,$E215=$K205),2,0)+IF(AND($A216=11,$E216=K205),1,0)+IF(AND($A217=12,$E217=$K205),1,0)</f>
        <v>18</v>
      </c>
    </row>
    <row r="207" spans="1:11" ht="15">
      <c r="A207" s="73">
        <v>2</v>
      </c>
      <c r="B207" s="69">
        <v>77</v>
      </c>
      <c r="C207" s="69">
        <v>6.35</v>
      </c>
      <c r="D207" s="75" t="str">
        <f>IF(ISNA(VLOOKUP(B207,'Entry List Master'!$A$2:$J$1058,2)),"",VLOOKUP(B207,'Entry List Master'!$A$2:$J$1058,2))</f>
        <v>Kerry McDowell</v>
      </c>
      <c r="E207" s="75" t="str">
        <f>IF(ISNA(VLOOKUP(B207,'Entry List Master'!$A$2:$J$1058,4)),"",VLOOKUP(B207,'Entry List Master'!$A$2:$J$1058,4))</f>
        <v>Dromore AC</v>
      </c>
      <c r="G207" s="76" t="s">
        <v>27</v>
      </c>
      <c r="H207" s="77">
        <f>IF($H208&gt;=7,3,IF($H208&gt;=5,2,IF($H208&gt;=3,1,0)))</f>
        <v>0</v>
      </c>
      <c r="I207" s="77">
        <f>IF($I208&gt;=7,3,IF($I208&gt;=5,2,IF($I208&gt;=3,1,0)))</f>
        <v>0</v>
      </c>
      <c r="J207" s="77">
        <f>IF($J208&gt;=7,3,IF($J208&gt;=5,2,IF($J208&gt;=3,1,0)))</f>
        <v>1</v>
      </c>
      <c r="K207" s="77">
        <f>IF($K208&gt;=7,3,IF($K208&gt;=5,2,IF($K208&gt;=3,1,0)))</f>
        <v>0</v>
      </c>
    </row>
    <row r="208" spans="1:11" ht="15">
      <c r="A208" s="73">
        <v>3</v>
      </c>
      <c r="B208" s="69">
        <v>8</v>
      </c>
      <c r="C208" s="126">
        <v>6.36</v>
      </c>
      <c r="D208" s="75" t="str">
        <f>IF(ISNA(VLOOKUP(B208,'Entry List Master'!$A$2:$J$1058,2)),"",VLOOKUP(B208,'Entry List Master'!$A$2:$J$1058,2))</f>
        <v>Aoife Cochrane</v>
      </c>
      <c r="E208" s="75" t="str">
        <f>IF(ISNA(VLOOKUP(B208,'Entry List Master'!$A$2:$J$1058,4)),"",VLOOKUP(B208,'Entry List Master'!$A$2:$J$1058,4))</f>
        <v>East Down AC</v>
      </c>
      <c r="G208" s="76" t="s">
        <v>51</v>
      </c>
      <c r="H208" s="78">
        <f>COUNTIF($E206:$E217,H205)</f>
        <v>0</v>
      </c>
      <c r="I208" s="78">
        <f>COUNTIF($E206:$E217,I205)</f>
        <v>0</v>
      </c>
      <c r="J208" s="78">
        <f>COUNTIF($E206:$E217,J205)</f>
        <v>4</v>
      </c>
      <c r="K208" s="78">
        <f>COUNTIF($E206:$E217,K205)</f>
        <v>2</v>
      </c>
    </row>
    <row r="209" spans="1:11" ht="15">
      <c r="A209" s="73">
        <v>4</v>
      </c>
      <c r="B209" s="69">
        <v>241</v>
      </c>
      <c r="C209" s="126">
        <v>6.45</v>
      </c>
      <c r="D209" s="75" t="str">
        <f>IF(ISNA(VLOOKUP(B209,'Entry List Master'!$A$2:$J$1058,2)),"",VLOOKUP(B209,'Entry List Master'!$A$2:$J$1058,2))</f>
        <v>Elisha Surginor</v>
      </c>
      <c r="E209" s="75" t="str">
        <f>IF(ISNA(VLOOKUP(B209,'Entry List Master'!$A$2:$J$1058,4)),"",VLOOKUP(B209,'Entry List Master'!$A$2:$J$1058,4))</f>
        <v>East Down AC</v>
      </c>
      <c r="G209" s="76" t="s">
        <v>26</v>
      </c>
      <c r="H209" s="69">
        <f>SUM(H206:H208)</f>
        <v>0</v>
      </c>
      <c r="I209" s="69">
        <f>SUM(I206:I208)</f>
        <v>0</v>
      </c>
      <c r="J209" s="69">
        <f>SUM(J206:J208)</f>
        <v>42</v>
      </c>
      <c r="K209" s="69">
        <f>SUM(K206:K208)</f>
        <v>20</v>
      </c>
    </row>
    <row r="210" spans="1:5" ht="15">
      <c r="A210" s="73">
        <v>5</v>
      </c>
      <c r="B210" s="69">
        <v>87</v>
      </c>
      <c r="C210" s="126">
        <v>6.49</v>
      </c>
      <c r="D210" s="75" t="str">
        <f>IF(ISNA(VLOOKUP(B210,'Entry List Master'!$A$2:$J$1058,2)),"",VLOOKUP(B210,'Entry List Master'!$A$2:$J$1058,2))</f>
        <v>Brooke Shaw</v>
      </c>
      <c r="E210" s="75" t="str">
        <f>IF(ISNA(VLOOKUP(B210,'Entry List Master'!$A$2:$J$1058,4)),"",VLOOKUP(B210,'Entry List Master'!$A$2:$J$1058,4))</f>
        <v>Dromore AC</v>
      </c>
    </row>
    <row r="211" spans="1:5" ht="15">
      <c r="A211" s="73">
        <v>6</v>
      </c>
      <c r="B211" s="69">
        <v>61</v>
      </c>
      <c r="C211" s="126">
        <v>7.46</v>
      </c>
      <c r="D211" s="75" t="str">
        <f>IF(ISNA(VLOOKUP(B211,'Entry List Master'!$A$2:$J$1058,2)),"",VLOOKUP(B211,'Entry List Master'!$A$2:$J$1058,2))</f>
        <v>Ella Carroll</v>
      </c>
      <c r="E211" s="75" t="str">
        <f>IF(ISNA(VLOOKUP(B211,'Entry List Master'!$A$2:$J$1058,4)),"",VLOOKUP(B211,'Entry List Master'!$A$2:$J$1058,4))</f>
        <v>East Down AC</v>
      </c>
    </row>
    <row r="212" spans="1:5" ht="15">
      <c r="A212" s="73">
        <v>7</v>
      </c>
      <c r="C212" s="74"/>
      <c r="D212" s="75">
        <f>IF(ISNA(VLOOKUP(B212,'Entry List Master'!$A$2:$J$1058,2)),"",VLOOKUP(B212,'Entry List Master'!$A$2:$J$1058,2))</f>
      </c>
      <c r="E212" s="75">
        <f>IF(ISNA(VLOOKUP(B212,'Entry List Master'!$A$2:$J$1058,4)),"",VLOOKUP(B212,'Entry List Master'!$A$2:$J$1058,4))</f>
      </c>
    </row>
    <row r="213" spans="1:5" ht="15">
      <c r="A213" s="73">
        <v>8</v>
      </c>
      <c r="C213" s="81"/>
      <c r="D213" s="75">
        <f>IF(ISNA(VLOOKUP(B213,'Entry List Master'!$A$2:$J$1058,2)),"",VLOOKUP(B213,'Entry List Master'!$A$2:$J$1058,2))</f>
      </c>
      <c r="E213" s="75">
        <f>IF(ISNA(VLOOKUP(B213,'Entry List Master'!$A$2:$J$1058,4)),"",VLOOKUP(B213,'Entry List Master'!$A$2:$J$1058,4))</f>
      </c>
    </row>
    <row r="214" spans="1:5" ht="15">
      <c r="A214" s="73">
        <v>9</v>
      </c>
      <c r="D214" s="75">
        <f>IF(ISNA(VLOOKUP(B214,'Entry List Master'!$A$2:$J$1058,2)),"",VLOOKUP(B214,'Entry List Master'!$A$2:$J$1058,2))</f>
      </c>
      <c r="E214" s="75">
        <f>IF(ISNA(VLOOKUP(B214,'Entry List Master'!$A$2:$J$1058,4)),"",VLOOKUP(B214,'Entry List Master'!$A$2:$J$1058,4))</f>
      </c>
    </row>
    <row r="215" spans="1:5" ht="15">
      <c r="A215" s="73">
        <v>10</v>
      </c>
      <c r="D215" s="75">
        <f>IF(ISNA(VLOOKUP(B215,'Entry List Master'!$A$2:$J$1058,2)),"",VLOOKUP(B215,'Entry List Master'!$A$2:$J$1058,2))</f>
      </c>
      <c r="E215" s="75">
        <f>IF(ISNA(VLOOKUP(B215,'Entry List Master'!$A$2:$J$1058,4)),"",VLOOKUP(B215,'Entry List Master'!$A$2:$J$1058,4))</f>
      </c>
    </row>
    <row r="216" spans="1:5" ht="15">
      <c r="A216" s="73">
        <v>11</v>
      </c>
      <c r="D216" s="75">
        <f>IF(ISNA(VLOOKUP(B216,'Entry List Master'!$A$2:$J$1058,2)),"",VLOOKUP(B216,'Entry List Master'!$A$2:$J$1058,2))</f>
      </c>
      <c r="E216" s="75">
        <f>IF(ISNA(VLOOKUP(B216,'Entry List Master'!$A$2:$J$1058,4)),"",VLOOKUP(B216,'Entry List Master'!$A$2:$J$1058,4))</f>
      </c>
    </row>
    <row r="217" spans="1:5" ht="15">
      <c r="A217" s="73">
        <v>12</v>
      </c>
      <c r="D217" s="75">
        <f>IF(ISNA(VLOOKUP(B217,'Entry List Master'!$A$2:$J$1058,2)),"",VLOOKUP(B217,'Entry List Master'!$A$2:$J$1058,2))</f>
      </c>
      <c r="E217" s="75">
        <f>IF(ISNA(VLOOKUP(B217,'Entry List Master'!$A$2:$J$1058,4)),"",VLOOKUP(B217,'Entry List Master'!$A$2:$J$1058,4))</f>
      </c>
    </row>
    <row r="218" spans="4:5" ht="15">
      <c r="D218" s="75"/>
      <c r="E218" s="75"/>
    </row>
    <row r="219" spans="1:5" s="80" customFormat="1" ht="15">
      <c r="A219" s="200" t="s">
        <v>55</v>
      </c>
      <c r="B219" s="200"/>
      <c r="C219" s="200"/>
      <c r="D219" s="200"/>
      <c r="E219" s="200"/>
    </row>
    <row r="220" spans="1:11" s="80" customFormat="1" ht="15">
      <c r="A220" s="70" t="s">
        <v>14</v>
      </c>
      <c r="B220" s="70" t="s">
        <v>15</v>
      </c>
      <c r="C220" s="70" t="s">
        <v>16</v>
      </c>
      <c r="D220" s="70" t="s">
        <v>13</v>
      </c>
      <c r="E220" s="70" t="s">
        <v>1</v>
      </c>
      <c r="G220" s="69"/>
      <c r="H220" s="71" t="s">
        <v>30</v>
      </c>
      <c r="I220" s="72" t="s">
        <v>35</v>
      </c>
      <c r="J220" s="71" t="s">
        <v>34</v>
      </c>
      <c r="K220" s="108" t="s">
        <v>168</v>
      </c>
    </row>
    <row r="221" spans="1:11" ht="15">
      <c r="A221" s="73">
        <v>1</v>
      </c>
      <c r="B221" s="69">
        <v>146</v>
      </c>
      <c r="C221" s="126">
        <v>6.25</v>
      </c>
      <c r="D221" s="75" t="str">
        <f>IF(ISNA(VLOOKUP(B221,'Entry List Master'!$A$2:$J$1058,2)),"",VLOOKUP(B221,'Entry List Master'!$A$2:$J$1058,2))</f>
        <v>Páraic Delahunt</v>
      </c>
      <c r="E221" s="75" t="str">
        <f>IF(ISNA(VLOOKUP(B221,'Entry List Master'!$A$2:$J$1058,4)),"",VLOOKUP(B221,'Entry List Master'!$A$2:$J$1058,4))</f>
        <v>Burren AC</v>
      </c>
      <c r="G221" s="76" t="s">
        <v>25</v>
      </c>
      <c r="H221" s="69">
        <f>IF(AND($A221=1,$E221=$H220),14,0)+IF(AND($A222=2,$E222=$H220),11,0)+IF(AND($A223=3,$E223=$H220),9,0)+IF(AND($A224=4,$E224=$H220),8,0)+IF(AND($A225=5,$E225=$H220),7,0)+IF(AND($A226=6,$E226=$H220),6,0)+IF(AND($A227=7,$E227=$H220),5,0)+IF(AND($A228=8,$E228=$H220),4,0)+IF(AND($A229=9,$E229=$H220),3,0)+IF(AND($A230=10,$E230=$H220),2,0)+IF(AND($A231=11,$E231=$H220),1,0)+IF(AND($A232=12,$E232=$H220),1,0)</f>
        <v>23</v>
      </c>
      <c r="I221" s="69">
        <f>IF(AND($A221=1,$E221=$I220),14,0)+IF(AND($A222=2,$E222=$I220),11,0)+IF(AND($A223=3,$E223=$I220),9,0)+IF(AND($A224=4,$E224=$I220),8,0)+IF(AND($A225=5,$E225=$I220),7,0)+IF(AND($A226=6,$E226=$I220),6,0)+IF(AND($A227=7,$E227=$I220),5,0)+IF(AND($A228=8,$E228=$I220),4,0)+IF(AND($A229=9,$E229=$I220),3,0)+IF(AND($A230=10,$E230=$I220),2,0)+IF(AND($A231=11,$E231=$I220),1,0)+IF(AND($A232=12,$E232=$I220),1,0)</f>
        <v>14</v>
      </c>
      <c r="J221" s="69">
        <f>IF(AND($A221=1,$E221=$J220),14,0)+IF(AND($A222=2,$E222=$J220),11,0)+IF(AND($A223=3,$E223=$J220),9,0)+IF(AND($A224=4,$E224=$J220),8,0)+IF(AND($A225=5,$E225=$J220),7,0)+IF(AND($A226=6,$E226=$J220),6,0)+IF(AND($A227=7,$E227=$J220),5,0)+IF(AND($A228=8,$E228=$J220),4,0)+IF(AND($A229=9,$E229=$J220),3,0)+IF(AND($A230=10,$E230=$J220),2,0)+IF(AND($A231=11,$E231=J220),1,0)+IF(AND($A232=12,$E232=$J220),1,0)</f>
        <v>11</v>
      </c>
      <c r="K221" s="69">
        <f>IF(AND($A221=1,$E221=$K220),14,0)+IF(AND($A222=2,$E222=$K220),11,0)+IF(AND($A223=3,$E223=$K220),9,0)+IF(AND($A224=4,$E224=$K220),8,0)+IF(AND($A225=5,$E225=$K220),7,0)+IF(AND($A226=6,$E226=$K220),6,0)+IF(AND($A227=7,$E227=$K220),5,0)+IF(AND($A228=8,$E228=$K220),4,0)+IF(AND($A229=9,$E229=$K220),3,0)+IF(AND($A230=10,$E230=$K220),2,0)+IF(AND($A231=11,$E231=K220),1,0)+IF(AND($A232=12,$E232=$K220),1,0)</f>
        <v>7</v>
      </c>
    </row>
    <row r="222" spans="1:11" ht="15">
      <c r="A222" s="73">
        <v>2</v>
      </c>
      <c r="B222" s="69">
        <v>45</v>
      </c>
      <c r="C222" s="126">
        <v>6.45</v>
      </c>
      <c r="D222" s="75" t="str">
        <f>IF(ISNA(VLOOKUP(B222,'Entry List Master'!$A$2:$J$1058,2)),"",VLOOKUP(B222,'Entry List Master'!$A$2:$J$1058,2))</f>
        <v>Caolan Atkinson</v>
      </c>
      <c r="E222" s="75" t="str">
        <f>IF(ISNA(VLOOKUP(B222,'Entry List Master'!$A$2:$J$1058,4)),"",VLOOKUP(B222,'Entry List Master'!$A$2:$J$1058,4))</f>
        <v>East Down AC</v>
      </c>
      <c r="G222" s="76" t="s">
        <v>27</v>
      </c>
      <c r="H222" s="77">
        <f>IF($H223&gt;=7,3,IF($H223&gt;=5,2,IF($H223&gt;=3,1,0)))</f>
        <v>1</v>
      </c>
      <c r="I222" s="77">
        <f>IF($I223&gt;=7,3,IF($I223&gt;=5,2,IF($I223&gt;=3,1,0)))</f>
        <v>0</v>
      </c>
      <c r="J222" s="77">
        <f>IF($J223&gt;=7,3,IF($J223&gt;=5,2,IF($J223&gt;=3,1,0)))</f>
        <v>0</v>
      </c>
      <c r="K222" s="77">
        <f>IF($K223&gt;=7,3,IF($K223&gt;=5,2,IF($K223&gt;=3,1,0)))</f>
        <v>0</v>
      </c>
    </row>
    <row r="223" spans="1:11" ht="15">
      <c r="A223" s="73">
        <v>3</v>
      </c>
      <c r="B223" s="69">
        <v>167</v>
      </c>
      <c r="C223" s="126">
        <v>7.03</v>
      </c>
      <c r="D223" s="75" t="str">
        <f>IF(ISNA(VLOOKUP(B223,'Entry List Master'!$A$2:$J$1058,2)),"",VLOOKUP(B223,'Entry List Master'!$A$2:$J$1058,2))</f>
        <v>Conor Leckey</v>
      </c>
      <c r="E223" s="75" t="str">
        <f>IF(ISNA(VLOOKUP(B223,'Entry List Master'!$A$2:$J$1058,4)),"",VLOOKUP(B223,'Entry List Master'!$A$2:$J$1058,4))</f>
        <v>Newcastle AC</v>
      </c>
      <c r="G223" s="76" t="s">
        <v>51</v>
      </c>
      <c r="H223" s="78">
        <f>COUNTIF($E221:$E226,H220)</f>
        <v>3</v>
      </c>
      <c r="I223" s="78">
        <f>COUNTIF($E221:$E226,I220)</f>
        <v>1</v>
      </c>
      <c r="J223" s="78">
        <f>COUNTIF($E221:$E226,J220)</f>
        <v>1</v>
      </c>
      <c r="K223" s="78">
        <f>COUNTIF($E221:$E226,K220)</f>
        <v>1</v>
      </c>
    </row>
    <row r="224" spans="1:11" ht="15">
      <c r="A224" s="73">
        <v>4</v>
      </c>
      <c r="B224" s="69">
        <v>124</v>
      </c>
      <c r="C224" s="126">
        <v>7.06</v>
      </c>
      <c r="D224" s="75" t="str">
        <f>IF(ISNA(VLOOKUP(B224,'Entry List Master'!$A$2:$J$1058,2)),"",VLOOKUP(B224,'Entry List Master'!$A$2:$J$1058,2))</f>
        <v>Daniel Molloy</v>
      </c>
      <c r="E224" s="75" t="str">
        <f>IF(ISNA(VLOOKUP(B224,'Entry List Master'!$A$2:$J$1058,4)),"",VLOOKUP(B224,'Entry List Master'!$A$2:$J$1058,4))</f>
        <v>Newcastle AC</v>
      </c>
      <c r="G224" s="76" t="s">
        <v>26</v>
      </c>
      <c r="H224" s="69">
        <f>SUM(H221:H223)</f>
        <v>27</v>
      </c>
      <c r="I224" s="69">
        <f>SUM(I221:I223)</f>
        <v>15</v>
      </c>
      <c r="J224" s="69">
        <f>SUM(J221:J223)</f>
        <v>12</v>
      </c>
      <c r="K224" s="69">
        <f>SUM(K221:K223)</f>
        <v>8</v>
      </c>
    </row>
    <row r="225" spans="1:5" ht="15">
      <c r="A225" s="73">
        <v>5</v>
      </c>
      <c r="B225" s="69">
        <v>81</v>
      </c>
      <c r="C225" s="69">
        <v>7.12</v>
      </c>
      <c r="D225" s="75" t="str">
        <f>IF(ISNA(VLOOKUP(B225,'Entry List Master'!$A$2:$J$1058,2)),"",VLOOKUP(B225,'Entry List Master'!$A$2:$J$1058,2))</f>
        <v>Benjamin McKibbin</v>
      </c>
      <c r="E225" s="75" t="str">
        <f>IF(ISNA(VLOOKUP(B225,'Entry List Master'!$A$2:$J$1058,4)),"",VLOOKUP(B225,'Entry List Master'!$A$2:$J$1058,4))</f>
        <v>Dromore AC</v>
      </c>
    </row>
    <row r="226" spans="1:5" ht="15">
      <c r="A226" s="73">
        <v>6</v>
      </c>
      <c r="B226" s="69">
        <v>93</v>
      </c>
      <c r="C226" s="69">
        <v>7.39</v>
      </c>
      <c r="D226" s="75" t="str">
        <f>IF(ISNA(VLOOKUP(B226,'Entry List Master'!$A$2:$J$1058,2)),"",VLOOKUP(B226,'Entry List Master'!$A$2:$J$1058,2))</f>
        <v>Jack Quinn</v>
      </c>
      <c r="E226" s="75" t="str">
        <f>IF(ISNA(VLOOKUP(B226,'Entry List Master'!$A$2:$J$1058,4)),"",VLOOKUP(B226,'Entry List Master'!$A$2:$J$1058,4))</f>
        <v>Newcastle AC</v>
      </c>
    </row>
    <row r="227" spans="4:5" ht="15">
      <c r="D227" s="75"/>
      <c r="E227" s="75"/>
    </row>
    <row r="228" spans="1:5" s="80" customFormat="1" ht="15">
      <c r="A228" s="200" t="s">
        <v>58</v>
      </c>
      <c r="B228" s="200"/>
      <c r="C228" s="200"/>
      <c r="D228" s="200"/>
      <c r="E228" s="200"/>
    </row>
    <row r="229" spans="1:11" s="80" customFormat="1" ht="15">
      <c r="A229" s="70" t="s">
        <v>14</v>
      </c>
      <c r="B229" s="70" t="s">
        <v>15</v>
      </c>
      <c r="C229" s="70" t="s">
        <v>16</v>
      </c>
      <c r="D229" s="70" t="s">
        <v>13</v>
      </c>
      <c r="E229" s="70" t="s">
        <v>1</v>
      </c>
      <c r="G229" s="69"/>
      <c r="H229" s="71" t="s">
        <v>30</v>
      </c>
      <c r="I229" s="72" t="s">
        <v>35</v>
      </c>
      <c r="J229" s="71" t="s">
        <v>34</v>
      </c>
      <c r="K229" s="108" t="s">
        <v>168</v>
      </c>
    </row>
    <row r="230" spans="1:11" ht="15">
      <c r="A230" s="73">
        <v>1</v>
      </c>
      <c r="B230" s="69">
        <v>86</v>
      </c>
      <c r="C230" s="126">
        <v>6.54</v>
      </c>
      <c r="D230" s="75" t="str">
        <f>IF(ISNA(VLOOKUP(B230,'Entry List Master'!$A$2:$J$1058,2)),"",VLOOKUP(B230,'Entry List Master'!$A$2:$J$1058,2))</f>
        <v>Laura Gardiner</v>
      </c>
      <c r="E230" s="75" t="str">
        <f>IF(ISNA(VLOOKUP(B230,'Entry List Master'!$A$2:$J$1058,4)),"",VLOOKUP(B230,'Entry List Master'!$A$2:$J$1058,4))</f>
        <v>East Down AC</v>
      </c>
      <c r="G230" s="76" t="s">
        <v>25</v>
      </c>
      <c r="H230" s="69">
        <f>IF(AND($A230=1,$E230=$H229),14,0)+IF(AND($A231=2,$E231=$H229),11,0)+IF(AND($A232=3,$E232=$H229),9,0)+IF(AND($A233=4,$E233=$H229),8,0)+IF(AND($A234=5,$E234=$H229),7,0)+IF(AND($A235=6,$E235=$H229),6,0)+IF(AND($A236=7,$E236=$H229),5,0)+IF(AND($A237=8,$E237=$H229),4,0)+IF(AND($A238=9,$E238=$H229),3,0)+IF(AND($A239=10,$E239=$H229),2,0)+IF(AND($A240=11,$E240=$H229),1,0)+IF(AND($A241=12,$E241=$H229),1,0)</f>
        <v>35</v>
      </c>
      <c r="I230" s="69">
        <f>IF(AND($A230=1,$E230=$I229),14,0)+IF(AND($A231=2,$E231=$I229),11,0)+IF(AND($A232=3,$E232=$I229),9,0)+IF(AND($A233=4,$E233=$I229),8,0)+IF(AND($A234=5,$E234=$I229),7,0)+IF(AND($A235=6,$E235=$I229),6,0)+IF(AND($A236=7,$E236=$I229),5,0)+IF(AND($A237=8,$E237=$I229),4,0)+IF(AND($A238=9,$E238=$I229),3,0)+IF(AND($A239=10,$E239=$I229),2,0)+IF(AND($A240=11,$E240=$I229),1,0)+IF(AND($A241=12,$E241=$I229),1,0)</f>
        <v>0</v>
      </c>
      <c r="J230" s="69">
        <f>IF(AND($A230=1,$E230=$J229),14,0)+IF(AND($A231=2,$E231=$J229),11,0)+IF(AND($A232=3,$E232=$J229),9,0)+IF(AND($A233=4,$E233=$J229),8,0)+IF(AND($A234=5,$E234=$J229),7,0)+IF(AND($A235=6,$E235=$J229),6,0)+IF(AND($A236=7,$E236=$J229),5,0)+IF(AND($A237=8,$E237=$J229),4,0)+IF(AND($A238=9,$E238=$J229),3,0)+IF(AND($A239=10,$E239=$J229),2,0)+IF(AND($A240=11,$E240=J229),1,0)+IF(AND($A241=12,$E241=$J229),1,0)</f>
        <v>14</v>
      </c>
      <c r="K230" s="69">
        <f>IF(AND($A230=1,$E230=$K229),14,0)+IF(AND($A231=2,$E231=$K229),11,0)+IF(AND($A232=3,$E232=$K229),9,0)+IF(AND($A233=4,$E233=$K229),8,0)+IF(AND($A234=5,$E234=$K229),7,0)+IF(AND($A235=6,$E235=$K229),6,0)+IF(AND($A236=7,$E236=$K229),5,0)+IF(AND($A237=8,$E237=$K229),4,0)+IF(AND($A238=9,$E238=$K229),3,0)+IF(AND($A239=10,$E239=$K229),2,0)+IF(AND($A240=11,$E240=K229),1,0)+IF(AND($A241=12,$E241=$K229),1,0)</f>
        <v>0</v>
      </c>
    </row>
    <row r="231" spans="1:11" ht="15">
      <c r="A231" s="73">
        <v>2</v>
      </c>
      <c r="B231" s="69">
        <v>119</v>
      </c>
      <c r="C231" s="126">
        <v>8.18</v>
      </c>
      <c r="D231" s="75" t="str">
        <f>IF(ISNA(VLOOKUP(B231,'Entry List Master'!$A$2:$J$1058,2)),"",VLOOKUP(B231,'Entry List Master'!$A$2:$J$1058,2))</f>
        <v>Eilis Doyle</v>
      </c>
      <c r="E231" s="75" t="str">
        <f>IF(ISNA(VLOOKUP(B231,'Entry List Master'!$A$2:$J$1058,4)),"",VLOOKUP(B231,'Entry List Master'!$A$2:$J$1058,4))</f>
        <v>Newcastle AC</v>
      </c>
      <c r="G231" s="76" t="s">
        <v>27</v>
      </c>
      <c r="H231" s="77">
        <f>IF($H232&gt;=7,3,IF($H232&gt;=5,2,IF($H232&gt;=3,1,0)))</f>
        <v>1</v>
      </c>
      <c r="I231" s="77">
        <f>IF($I232&gt;=7,3,IF($I232&gt;=5,2,IF($I232&gt;=3,1,0)))</f>
        <v>0</v>
      </c>
      <c r="J231" s="77">
        <f>IF($J232&gt;=7,3,IF($J232&gt;=5,2,IF($J232&gt;=3,1,0)))</f>
        <v>0</v>
      </c>
      <c r="K231" s="77">
        <f>IF($K232&gt;=7,3,IF($K232&gt;=5,2,IF($K232&gt;=3,1,0)))</f>
        <v>0</v>
      </c>
    </row>
    <row r="232" spans="1:11" ht="15">
      <c r="A232" s="73">
        <v>3</v>
      </c>
      <c r="B232" s="69">
        <v>118</v>
      </c>
      <c r="C232" s="126">
        <v>8.21</v>
      </c>
      <c r="D232" s="75" t="str">
        <f>IF(ISNA(VLOOKUP(B232,'Entry List Master'!$A$2:$J$1058,2)),"",VLOOKUP(B232,'Entry List Master'!$A$2:$J$1058,2))</f>
        <v>Caitriona Doyle</v>
      </c>
      <c r="E232" s="75" t="str">
        <f>IF(ISNA(VLOOKUP(B232,'Entry List Master'!$A$2:$J$1058,4)),"",VLOOKUP(B232,'Entry List Master'!$A$2:$J$1058,4))</f>
        <v>Newcastle AC</v>
      </c>
      <c r="G232" s="76" t="s">
        <v>51</v>
      </c>
      <c r="H232" s="78">
        <f>COUNTIF($E230:$E241,H229)</f>
        <v>4</v>
      </c>
      <c r="I232" s="78">
        <f>COUNTIF($E230:$E241,I229)</f>
        <v>0</v>
      </c>
      <c r="J232" s="78">
        <f>COUNTIF($E230:$E241,J229)</f>
        <v>1</v>
      </c>
      <c r="K232" s="78">
        <f>COUNTIF($E230:$E241,K229)</f>
        <v>0</v>
      </c>
    </row>
    <row r="233" spans="1:11" ht="15">
      <c r="A233" s="73">
        <v>4</v>
      </c>
      <c r="B233" s="69">
        <v>117</v>
      </c>
      <c r="C233" s="126">
        <v>8.35</v>
      </c>
      <c r="D233" s="75" t="str">
        <f>IF(ISNA(VLOOKUP(B233,'Entry List Master'!$A$2:$J$1058,2)),"",VLOOKUP(B233,'Entry List Master'!$A$2:$J$1058,2))</f>
        <v>Niamh Doyle</v>
      </c>
      <c r="E233" s="75" t="str">
        <f>IF(ISNA(VLOOKUP(B233,'Entry List Master'!$A$2:$J$1058,4)),"",VLOOKUP(B233,'Entry List Master'!$A$2:$J$1058,4))</f>
        <v>Newcastle AC</v>
      </c>
      <c r="G233" s="76" t="s">
        <v>26</v>
      </c>
      <c r="H233" s="69">
        <f>SUM(H230:H232)</f>
        <v>40</v>
      </c>
      <c r="I233" s="69">
        <f>SUM(I230:I232)</f>
        <v>0</v>
      </c>
      <c r="J233" s="69">
        <f>SUM(J230:J232)</f>
        <v>15</v>
      </c>
      <c r="K233" s="69">
        <f>SUM(K230:K232)</f>
        <v>0</v>
      </c>
    </row>
    <row r="234" spans="1:5" ht="15">
      <c r="A234" s="73">
        <v>5</v>
      </c>
      <c r="B234" s="69">
        <v>6</v>
      </c>
      <c r="C234" s="126">
        <v>9.26</v>
      </c>
      <c r="D234" s="75" t="str">
        <f>IF(ISNA(VLOOKUP(B234,'Entry List Master'!$A$2:$J$1058,2)),"",VLOOKUP(B234,'Entry List Master'!$A$2:$J$1058,2))</f>
        <v>Kerri Valentine</v>
      </c>
      <c r="E234" s="75" t="str">
        <f>IF(ISNA(VLOOKUP(B234,'Entry List Master'!$A$2:$J$1058,4)),"",VLOOKUP(B234,'Entry List Master'!$A$2:$J$1058,4))</f>
        <v>Newcastle AC</v>
      </c>
    </row>
    <row r="235" spans="1:7" ht="15">
      <c r="A235" s="73">
        <v>6</v>
      </c>
      <c r="D235" s="75">
        <f>IF(ISNA(VLOOKUP(B235,'Entry List Master'!$A$2:$J$1058,2)),"",VLOOKUP(B235,'Entry List Master'!$A$2:$J$1058,2))</f>
      </c>
      <c r="E235" s="75">
        <f>IF(ISNA(VLOOKUP(B235,'Entry List Master'!$A$2:$J$1058,4)),"",VLOOKUP(B235,'Entry List Master'!$A$2:$J$1058,4))</f>
      </c>
      <c r="G235" s="76" t="s">
        <v>62</v>
      </c>
    </row>
    <row r="236" spans="8:11" ht="15">
      <c r="H236" s="71" t="s">
        <v>30</v>
      </c>
      <c r="I236" s="72" t="s">
        <v>35</v>
      </c>
      <c r="J236" s="71" t="s">
        <v>34</v>
      </c>
      <c r="K236" s="108" t="s">
        <v>168</v>
      </c>
    </row>
    <row r="237" spans="7:11" ht="15">
      <c r="G237" s="76" t="s">
        <v>52</v>
      </c>
      <c r="H237" s="69">
        <f>SUM(H$6+H$37+H$71+H$101+H$133+H$164+H$194+$H224)</f>
        <v>235</v>
      </c>
      <c r="I237" s="69">
        <f>SUM(I$6+I$37+I$71+I$101+I$133+I$164+I$194+$H224)</f>
        <v>94</v>
      </c>
      <c r="J237" s="69">
        <f>SUM(J$6+J$37+J$71+J$101+J$133+J$164+J$194+$J224)</f>
        <v>103</v>
      </c>
      <c r="K237" s="69">
        <f>SUM(K$6+K$37+K$71+K$101+K$133+K$164+K$194+$K224)</f>
        <v>106</v>
      </c>
    </row>
    <row r="238" spans="7:11" ht="15">
      <c r="G238" s="76" t="s">
        <v>53</v>
      </c>
      <c r="H238" s="69">
        <f>SUM(H$22+H$54+H$86+H$116+H$148+H$179+H$209+$H233)</f>
        <v>311</v>
      </c>
      <c r="I238" s="69">
        <f>SUM(I$22+I$54+I$86+I$116+I$148+I$179+I$209+$H233)</f>
        <v>122</v>
      </c>
      <c r="J238" s="69">
        <f>SUM(J$22+J$54+J$86+J$116+J$148+J$179+J$209+$J233)</f>
        <v>131</v>
      </c>
      <c r="K238" s="69">
        <f>SUM(K$22+K$54+K$86+K$116+K$148+K$179+K$209+$K233)</f>
        <v>20</v>
      </c>
    </row>
    <row r="240" ht="15">
      <c r="G240" s="76" t="s">
        <v>62</v>
      </c>
    </row>
    <row r="241" spans="8:11" ht="15">
      <c r="H241" s="71" t="s">
        <v>30</v>
      </c>
      <c r="I241" s="72" t="s">
        <v>35</v>
      </c>
      <c r="J241" s="71" t="s">
        <v>34</v>
      </c>
      <c r="K241" s="108" t="s">
        <v>168</v>
      </c>
    </row>
    <row r="242" spans="7:11" ht="15">
      <c r="G242" s="76" t="s">
        <v>63</v>
      </c>
      <c r="H242" s="69">
        <f>SUM(H$6+H$37+H$71+H$101)</f>
        <v>157</v>
      </c>
      <c r="I242" s="69">
        <f>SUM(I$6+I$37+I$71+I$101)</f>
        <v>57</v>
      </c>
      <c r="J242" s="69">
        <f>SUM(J$6+J$37+J$71+J$101)</f>
        <v>48</v>
      </c>
      <c r="K242" s="69">
        <f>SUM(K$6+K$37+K$71+K$101)</f>
        <v>39</v>
      </c>
    </row>
    <row r="243" spans="7:11" ht="15">
      <c r="G243" s="76" t="s">
        <v>64</v>
      </c>
      <c r="H243" s="69">
        <f>SUM(H$22+H$54+H$86+H$116)</f>
        <v>199</v>
      </c>
      <c r="I243" s="69">
        <f>SUM(I$22+I$54+I$86+I$116)</f>
        <v>67</v>
      </c>
      <c r="J243" s="69">
        <f>SUM(J$22+J$54+J$86+J$116)</f>
        <v>36</v>
      </c>
      <c r="K243" s="69">
        <f>SUM(K$22+K$54+K$86+K$116)</f>
        <v>0</v>
      </c>
    </row>
    <row r="244" spans="7:11" ht="15">
      <c r="G244" s="76" t="s">
        <v>65</v>
      </c>
      <c r="H244" s="69">
        <f>SUM(H$133+H$164+H$194+$H224)</f>
        <v>78</v>
      </c>
      <c r="I244" s="69">
        <f>SUM(I$133+I$164+I$194+$I224)</f>
        <v>25</v>
      </c>
      <c r="J244" s="69">
        <f>SUM(J$133+J$164+J$194+$J224)</f>
        <v>55</v>
      </c>
      <c r="K244" s="69">
        <f>SUM(K$133+K$164+K$194+$K224)</f>
        <v>67</v>
      </c>
    </row>
    <row r="245" spans="7:11" ht="15">
      <c r="G245" s="83" t="s">
        <v>66</v>
      </c>
      <c r="H245" s="69">
        <f>SUM(H$148+H$179+H$209+$H233)</f>
        <v>112</v>
      </c>
      <c r="I245" s="69">
        <f>SUM(I$148+I$179+I$209+$I233)</f>
        <v>15</v>
      </c>
      <c r="J245" s="69">
        <f>SUM(J$148+J$179+J$209+$J233)</f>
        <v>95</v>
      </c>
      <c r="K245" s="69">
        <f>SUM(K$148+K$179+K$209+$K233)</f>
        <v>20</v>
      </c>
    </row>
    <row r="247" spans="7:11" ht="15">
      <c r="G247" s="76"/>
      <c r="I247" s="71"/>
      <c r="J247" s="72"/>
      <c r="K247" s="71"/>
    </row>
    <row r="248" ht="15">
      <c r="H248" s="76"/>
    </row>
    <row r="250" ht="15">
      <c r="G250" s="76"/>
    </row>
  </sheetData>
  <sheetProtection/>
  <mergeCells count="16">
    <mergeCell ref="A174:E174"/>
    <mergeCell ref="A189:E189"/>
    <mergeCell ref="A1:E1"/>
    <mergeCell ref="A17:E17"/>
    <mergeCell ref="A32:E32"/>
    <mergeCell ref="A49:E49"/>
    <mergeCell ref="A219:E219"/>
    <mergeCell ref="A228:E228"/>
    <mergeCell ref="A66:E66"/>
    <mergeCell ref="A81:E81"/>
    <mergeCell ref="A204:E204"/>
    <mergeCell ref="A96:E96"/>
    <mergeCell ref="A111:E111"/>
    <mergeCell ref="A128:E128"/>
    <mergeCell ref="A143:E143"/>
    <mergeCell ref="A159:E159"/>
  </mergeCells>
  <printOptions gridLines="1" headings="1"/>
  <pageMargins left="0.7" right="0.7" top="0.75" bottom="0.75" header="0.3" footer="0.3"/>
  <pageSetup horizontalDpi="300" verticalDpi="300" orientation="portrait" paperSize="9" r:id="rId1"/>
  <headerFooter alignWithMargins="0">
    <oddHeader>&amp;CMcGrady Financial Services Junior Cross Country Series 
Race 3 : Castleward, November 18th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5"/>
  <sheetViews>
    <sheetView zoomScale="85" zoomScaleNormal="85" zoomScalePageLayoutView="0" workbookViewId="0" topLeftCell="A229">
      <selection activeCell="B224" sqref="B224"/>
    </sheetView>
  </sheetViews>
  <sheetFormatPr defaultColWidth="9.140625" defaultRowHeight="12.75"/>
  <cols>
    <col min="1" max="1" width="13.00390625" style="73" customWidth="1"/>
    <col min="2" max="2" width="14.7109375" style="69" customWidth="1"/>
    <col min="3" max="3" width="11.28125" style="69" customWidth="1"/>
    <col min="4" max="4" width="28.8515625" style="69" customWidth="1"/>
    <col min="5" max="5" width="14.7109375" style="69" customWidth="1"/>
    <col min="6" max="6" width="11.57421875" style="69" customWidth="1"/>
    <col min="7" max="7" width="14.57421875" style="69" customWidth="1"/>
    <col min="8" max="8" width="19.00390625" style="69" customWidth="1"/>
    <col min="9" max="9" width="15.28125" style="69" customWidth="1"/>
    <col min="10" max="10" width="15.421875" style="69" customWidth="1"/>
    <col min="11" max="11" width="17.00390625" style="69" customWidth="1"/>
    <col min="12" max="16384" width="9.140625" style="69" customWidth="1"/>
  </cols>
  <sheetData>
    <row r="1" spans="1:5" ht="15">
      <c r="A1" s="201" t="s">
        <v>20</v>
      </c>
      <c r="B1" s="201"/>
      <c r="C1" s="201"/>
      <c r="D1" s="201"/>
      <c r="E1" s="201"/>
    </row>
    <row r="2" spans="1:11" ht="15">
      <c r="A2" s="70" t="s">
        <v>14</v>
      </c>
      <c r="B2" s="70" t="s">
        <v>15</v>
      </c>
      <c r="C2" s="70" t="s">
        <v>16</v>
      </c>
      <c r="D2" s="70" t="s">
        <v>13</v>
      </c>
      <c r="E2" s="70" t="s">
        <v>1</v>
      </c>
      <c r="H2" s="71" t="s">
        <v>30</v>
      </c>
      <c r="I2" s="72" t="s">
        <v>35</v>
      </c>
      <c r="J2" s="71" t="s">
        <v>34</v>
      </c>
      <c r="K2" s="76" t="s">
        <v>168</v>
      </c>
    </row>
    <row r="3" spans="1:11" ht="15">
      <c r="A3" s="73">
        <v>1</v>
      </c>
      <c r="B3" s="152">
        <v>125</v>
      </c>
      <c r="C3" s="153">
        <v>1.52</v>
      </c>
      <c r="D3" s="75" t="str">
        <f>IF(ISNA(VLOOKUP(B3,'Entry List Master'!$A$2:$J$1058,2)),"",VLOOKUP(B3,'Entry List Master'!$A$2:$J$1058,2))</f>
        <v>James McVeigh</v>
      </c>
      <c r="E3" s="75" t="str">
        <f>IF(ISNA(VLOOKUP(B3,'Entry List Master'!$A$2:$J$1058,4)),"",VLOOKUP(B3,'Entry List Master'!$A$2:$J$1058,4))</f>
        <v>Newcastle AC</v>
      </c>
      <c r="G3" s="76" t="s">
        <v>25</v>
      </c>
      <c r="H3" s="69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64</v>
      </c>
      <c r="I3" s="69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0</v>
      </c>
      <c r="J3" s="69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0</v>
      </c>
      <c r="K3" s="69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0</v>
      </c>
    </row>
    <row r="4" spans="1:12" ht="15">
      <c r="A4" s="73">
        <v>2</v>
      </c>
      <c r="B4" s="152">
        <v>248</v>
      </c>
      <c r="C4" s="153">
        <v>1.56</v>
      </c>
      <c r="D4" s="75" t="str">
        <f>IF(ISNA(VLOOKUP(B4,'Entry List Master'!$A$2:$J$1058,2)),"",VLOOKUP(B4,'Entry List Master'!$A$2:$J$1058,2))</f>
        <v>Noah Sheridan</v>
      </c>
      <c r="E4" s="75" t="str">
        <f>IF(ISNA(VLOOKUP(B4,'Entry List Master'!$A$2:$J$1058,4)),"",VLOOKUP(B4,'Entry List Master'!$A$2:$J$1058,4))</f>
        <v>Newcastle AC</v>
      </c>
      <c r="G4" s="76" t="s">
        <v>27</v>
      </c>
      <c r="H4" s="77">
        <f>IF($H5&gt;=7,3,IF($H5&gt;=5,2,IF($H5&gt;=3,1,0)))</f>
        <v>3</v>
      </c>
      <c r="I4" s="77">
        <f>IF(I$5&gt;=7,3,IF(I$5&gt;=5,2,IF(I$5&gt;=3,1,0)))</f>
        <v>0</v>
      </c>
      <c r="J4" s="77">
        <f>IF(J$5&gt;=7,3,IF(J$5&gt;=5,2,IF(J$5&gt;=3,1,0)))</f>
        <v>0</v>
      </c>
      <c r="K4" s="77">
        <f>IF(K$5&gt;=7,3,IF(K$5&gt;=5,2,IF(K$5&gt;=3,1,0)))</f>
        <v>0</v>
      </c>
      <c r="L4" s="77"/>
    </row>
    <row r="5" spans="1:11" ht="15">
      <c r="A5" s="73">
        <v>3</v>
      </c>
      <c r="B5" s="152">
        <v>194</v>
      </c>
      <c r="C5" s="153">
        <v>2.09</v>
      </c>
      <c r="D5" s="75" t="str">
        <f>IF(ISNA(VLOOKUP(B5,'Entry List Master'!$A$2:$J$1058,2)),"",VLOOKUP(B5,'Entry List Master'!$A$2:$J$1058,2))</f>
        <v>Ryan Tweedy</v>
      </c>
      <c r="E5" s="75" t="str">
        <f>IF(ISNA(VLOOKUP(B5,'Entry List Master'!$A$2:$J$1058,4)),"",VLOOKUP(B5,'Entry List Master'!$A$2:$J$1058,4))</f>
        <v>Newcastle AC</v>
      </c>
      <c r="G5" s="76" t="s">
        <v>51</v>
      </c>
      <c r="H5" s="78">
        <f>COUNTIF($E3:$E16,H2)</f>
        <v>10</v>
      </c>
      <c r="I5" s="78">
        <f>COUNTIF($E3:$E16,I2)</f>
        <v>1</v>
      </c>
      <c r="J5" s="78">
        <f>COUNTIF($E3:$E16,J2)</f>
        <v>1</v>
      </c>
      <c r="K5" s="78">
        <f>COUNTIF($E3:$E16,K2)</f>
        <v>1</v>
      </c>
    </row>
    <row r="6" spans="1:11" ht="15">
      <c r="A6" s="73">
        <v>4</v>
      </c>
      <c r="B6" s="152">
        <v>97</v>
      </c>
      <c r="C6" s="153">
        <v>2.1</v>
      </c>
      <c r="D6" s="75" t="str">
        <f>IF(ISNA(VLOOKUP(B6,'Entry List Master'!$A$2:$J$1058,2)),"",VLOOKUP(B6,'Entry List Master'!$A$2:$J$1058,2))</f>
        <v>Yasin Brannigan</v>
      </c>
      <c r="E6" s="75" t="str">
        <f>IF(ISNA(VLOOKUP(B6,'Entry List Master'!$A$2:$J$1058,4)),"",VLOOKUP(B6,'Entry List Master'!$A$2:$J$1058,4))</f>
        <v>Newcastle AC</v>
      </c>
      <c r="G6" s="76" t="s">
        <v>26</v>
      </c>
      <c r="H6" s="69">
        <f>SUM(H3:H5)</f>
        <v>77</v>
      </c>
      <c r="I6" s="69">
        <f>SUM(I3:I5)</f>
        <v>1</v>
      </c>
      <c r="J6" s="69">
        <f>SUM(J3:J5)</f>
        <v>1</v>
      </c>
      <c r="K6" s="69">
        <f>SUM(K3:K5)</f>
        <v>1</v>
      </c>
    </row>
    <row r="7" spans="1:5" ht="15">
      <c r="A7" s="73">
        <v>5</v>
      </c>
      <c r="B7" s="152">
        <v>36</v>
      </c>
      <c r="C7" s="153">
        <v>2.1</v>
      </c>
      <c r="D7" s="75" t="str">
        <f>IF(ISNA(VLOOKUP(B7,'Entry List Master'!$A$2:$J$1058,2)),"",VLOOKUP(B7,'Entry List Master'!$A$2:$J$1058,2))</f>
        <v>Aodhan Bardon</v>
      </c>
      <c r="E7" s="75" t="str">
        <f>IF(ISNA(VLOOKUP(B7,'Entry List Master'!$A$2:$J$1058,4)),"",VLOOKUP(B7,'Entry List Master'!$A$2:$J$1058,4))</f>
        <v>Newcastle AC</v>
      </c>
    </row>
    <row r="8" spans="1:5" ht="15">
      <c r="A8" s="73">
        <v>6</v>
      </c>
      <c r="B8" s="152">
        <v>136</v>
      </c>
      <c r="C8" s="153">
        <v>2.15</v>
      </c>
      <c r="D8" s="75" t="str">
        <f>IF(ISNA(VLOOKUP(B8,'Entry List Master'!$A$2:$J$1058,2)),"",VLOOKUP(B8,'Entry List Master'!$A$2:$J$1058,2))</f>
        <v>Patrick McDaid </v>
      </c>
      <c r="E8" s="75" t="str">
        <f>IF(ISNA(VLOOKUP(B8,'Entry List Master'!$A$2:$J$1058,4)),"",VLOOKUP(B8,'Entry List Master'!$A$2:$J$1058,4))</f>
        <v>Newcastle AC</v>
      </c>
    </row>
    <row r="9" spans="1:5" ht="15">
      <c r="A9" s="73">
        <v>7</v>
      </c>
      <c r="B9" s="152">
        <v>178</v>
      </c>
      <c r="C9" s="153">
        <v>2.16</v>
      </c>
      <c r="D9" s="75" t="str">
        <f>IF(ISNA(VLOOKUP(B9,'Entry List Master'!$A$2:$J$1058,2)),"",VLOOKUP(B9,'Entry List Master'!$A$2:$J$1058,2))</f>
        <v>Dillon O'Reilly</v>
      </c>
      <c r="E9" s="75" t="str">
        <f>IF(ISNA(VLOOKUP(B9,'Entry List Master'!$A$2:$J$1058,4)),"",VLOOKUP(B9,'Entry List Master'!$A$2:$J$1058,4))</f>
        <v>3 Ways AC</v>
      </c>
    </row>
    <row r="10" spans="1:5" ht="15">
      <c r="A10" s="73">
        <v>8</v>
      </c>
      <c r="B10" s="152">
        <v>38</v>
      </c>
      <c r="C10" s="153">
        <v>2.18</v>
      </c>
      <c r="D10" s="75" t="str">
        <f>IF(ISNA(VLOOKUP(B10,'Entry List Master'!$A$2:$J$1058,2)),"",VLOOKUP(B10,'Entry List Master'!$A$2:$J$1058,2))</f>
        <v>Niall McCauley</v>
      </c>
      <c r="E10" s="75" t="str">
        <f>IF(ISNA(VLOOKUP(B10,'Entry List Master'!$A$2:$J$1058,4)),"",VLOOKUP(B10,'Entry List Master'!$A$2:$J$1058,4))</f>
        <v>Newcastle AC</v>
      </c>
    </row>
    <row r="11" spans="1:12" ht="15">
      <c r="A11" s="73">
        <v>9</v>
      </c>
      <c r="B11" s="152">
        <v>182</v>
      </c>
      <c r="C11" s="153">
        <v>2.18</v>
      </c>
      <c r="D11" s="75" t="str">
        <f>IF(ISNA(VLOOKUP(B11,'Entry List Master'!$A$2:$J$1058,2)),"",VLOOKUP(B11,'Entry List Master'!$A$2:$J$1058,2))</f>
        <v>Aidan Mallet </v>
      </c>
      <c r="E11" s="75" t="str">
        <f>IF(ISNA(VLOOKUP(B11,'Entry List Master'!$A$2:$J$1058,4)),"",VLOOKUP(B11,'Entry List Master'!$A$2:$J$1058,4))</f>
        <v>Newcastle AC</v>
      </c>
      <c r="L11" s="79"/>
    </row>
    <row r="12" spans="1:14" ht="15">
      <c r="A12" s="73">
        <v>10</v>
      </c>
      <c r="B12" s="152">
        <v>17</v>
      </c>
      <c r="C12" s="153">
        <v>2.19</v>
      </c>
      <c r="D12" s="75" t="str">
        <f>IF(ISNA(VLOOKUP(B12,'Entry List Master'!$A$2:$J$1058,2)),"",VLOOKUP(B12,'Entry List Master'!$A$2:$J$1058,2))</f>
        <v>Peter Grant</v>
      </c>
      <c r="E12" s="75" t="str">
        <f>IF(ISNA(VLOOKUP(B12,'Entry List Master'!$A$2:$J$1058,4)),"",VLOOKUP(B12,'Entry List Master'!$A$2:$J$1058,4))</f>
        <v>Newcastle AC</v>
      </c>
      <c r="N12" s="126"/>
    </row>
    <row r="13" spans="1:5" ht="15">
      <c r="A13" s="73">
        <v>11</v>
      </c>
      <c r="B13" s="152">
        <v>161</v>
      </c>
      <c r="C13" s="153">
        <v>2.19</v>
      </c>
      <c r="D13" s="75" t="str">
        <f>IF(ISNA(VLOOKUP(B13,'Entry List Master'!$A$2:$J$1058,2)),"",VLOOKUP(B13,'Entry List Master'!$A$2:$J$1058,2))</f>
        <v>Michael Keohane</v>
      </c>
      <c r="E13" s="75" t="str">
        <f>IF(ISNA(VLOOKUP(B13,'Entry List Master'!$A$2:$J$1058,4)),"",VLOOKUP(B13,'Entry List Master'!$A$2:$J$1058,4))</f>
        <v>Burren AC</v>
      </c>
    </row>
    <row r="14" spans="1:5" ht="15">
      <c r="A14" s="73">
        <v>12</v>
      </c>
      <c r="B14" s="152">
        <v>212</v>
      </c>
      <c r="C14" s="153">
        <v>2.26</v>
      </c>
      <c r="D14" s="75" t="str">
        <f>IF(ISNA(VLOOKUP(B14,'Entry List Master'!$A$2:$J$1058,2)),"",VLOOKUP(B14,'Entry List Master'!$A$2:$J$1058,2))</f>
        <v>Ryan Williamson</v>
      </c>
      <c r="E14" s="75" t="str">
        <f>IF(ISNA(VLOOKUP(B14,'Entry List Master'!$A$2:$J$1058,4)),"",VLOOKUP(B14,'Entry List Master'!$A$2:$J$1058,4))</f>
        <v>Newcastle AC</v>
      </c>
    </row>
    <row r="15" spans="1:5" ht="15">
      <c r="A15" s="73">
        <v>13</v>
      </c>
      <c r="B15" s="152">
        <v>4</v>
      </c>
      <c r="C15" s="153">
        <v>2.38</v>
      </c>
      <c r="D15" s="75" t="str">
        <f>IF(ISNA(VLOOKUP(B15,'Entry List Master'!$A$2:$J$1058,2)),"",VLOOKUP(B15,'Entry List Master'!$A$2:$J$1058,2))</f>
        <v>Lewis McMullan</v>
      </c>
      <c r="E15" s="75" t="str">
        <f>IF(ISNA(VLOOKUP(B15,'Entry List Master'!$A$2:$J$1058,4)),"",VLOOKUP(B15,'Entry List Master'!$A$2:$J$1058,4))</f>
        <v>East Down AC</v>
      </c>
    </row>
    <row r="16" spans="1:5" ht="15">
      <c r="A16" s="73">
        <v>14</v>
      </c>
      <c r="B16" s="152">
        <v>244</v>
      </c>
      <c r="C16" s="153">
        <v>2.55</v>
      </c>
      <c r="D16" s="75" t="str">
        <f>IF(ISNA(VLOOKUP(B16,'Entry List Master'!$A$2:$J$1058,2)),"",VLOOKUP(B16,'Entry List Master'!$A$2:$J$1058,2))</f>
        <v>Owen McKibbin</v>
      </c>
      <c r="E16" s="75" t="str">
        <f>IF(ISNA(VLOOKUP(B16,'Entry List Master'!$A$2:$J$1058,4)),"",VLOOKUP(B16,'Entry List Master'!$A$2:$J$1058,4))</f>
        <v>Dromore AC</v>
      </c>
    </row>
    <row r="17" spans="1:5" ht="15">
      <c r="A17" s="73">
        <v>15</v>
      </c>
      <c r="C17" s="126"/>
      <c r="D17" s="75">
        <f>IF(ISNA(VLOOKUP(B17,'Entry List Master'!$A$2:$J$1058,2)),"",VLOOKUP(B17,'Entry List Master'!$A$2:$J$1058,2))</f>
      </c>
      <c r="E17" s="75">
        <f>IF(ISNA(VLOOKUP(B17,'Entry List Master'!$A$2:$J$1058,4)),"",VLOOKUP(B17,'Entry List Master'!$A$2:$J$1058,4))</f>
      </c>
    </row>
    <row r="18" spans="3:5" ht="15">
      <c r="C18" s="74"/>
      <c r="D18" s="75"/>
      <c r="E18" s="75"/>
    </row>
    <row r="19" spans="1:5" ht="15">
      <c r="A19" s="200" t="s">
        <v>19</v>
      </c>
      <c r="B19" s="200"/>
      <c r="C19" s="200"/>
      <c r="D19" s="200"/>
      <c r="E19" s="200"/>
    </row>
    <row r="20" spans="1:11" ht="15">
      <c r="A20" s="70" t="s">
        <v>14</v>
      </c>
      <c r="B20" s="70" t="s">
        <v>15</v>
      </c>
      <c r="C20" s="70" t="s">
        <v>16</v>
      </c>
      <c r="D20" s="70" t="s">
        <v>13</v>
      </c>
      <c r="E20" s="70" t="s">
        <v>1</v>
      </c>
      <c r="H20" s="71" t="s">
        <v>30</v>
      </c>
      <c r="I20" s="72" t="s">
        <v>35</v>
      </c>
      <c r="J20" s="71" t="s">
        <v>34</v>
      </c>
      <c r="K20" s="76" t="s">
        <v>168</v>
      </c>
    </row>
    <row r="21" spans="1:11" ht="15">
      <c r="A21" s="73">
        <v>1</v>
      </c>
      <c r="B21" s="152">
        <v>225</v>
      </c>
      <c r="C21" s="153">
        <v>1.56</v>
      </c>
      <c r="D21" s="75" t="str">
        <f>IF(ISNA(VLOOKUP(B21,'Entry List Master'!$A$2:$J$1058,2)),"",VLOOKUP(B21,'Entry List Master'!$A$2:$J$1058,2))</f>
        <v>Anna Gardiner</v>
      </c>
      <c r="E21" s="75" t="str">
        <f>IF(ISNA(VLOOKUP(B21,'Entry List Master'!$A$2:$J$1058,4)),"",VLOOKUP(B21,'Entry List Master'!$A$2:$J$1058,4))</f>
        <v>East Down AC</v>
      </c>
      <c r="G21" s="76" t="s">
        <v>25</v>
      </c>
      <c r="H21" s="69">
        <f>IF(AND($A21=1,$E21=$H20),14,0)+IF(AND($A22=2,$E22=$H20),11,0)+IF(AND($A23=3,$E23=$H20),9,0)+IF(AND($A24=4,$E24=$H20),8,0)+IF(AND($A25=5,$E25=$H20),7,0)+IF(AND($A26=6,$E26=$H20),6,0)+IF(AND($A27=7,$E27=$H20),5,0)+IF(AND($A28=8,$E28=$H20),4,0)+IF(AND($A29=9,$E29=$H20),3,0)+IF(AND($A30=10,$E30=$H20),2,0)+IF(AND($A31=11,$E31=$H20),1,0)+IF(AND($A32=12,$E32=$H20),1,0)</f>
        <v>34</v>
      </c>
      <c r="I21" s="69">
        <f>IF(AND($A21=1,$E21=$I20),14,0)+IF(AND($A22=2,$E22=$I20),11,0)+IF(AND($A23=3,$E23=$I20),9,0)+IF(AND($A24=4,$E24=$I20),8,0)+IF(AND($A25=5,$E25=$I20),7,0)+IF(AND($A26=6,$E26=$I20),6,0)+IF(AND($A27=7,$E27=$I20),5,0)+IF(AND($A28=8,$E28=$I20),4,0)+IF(AND($A29=9,$E29=$I20),3,0)+IF(AND($A30=10,$E30=$I20),2,0)+IF(AND($A31=11,$E31=$I20),1,0)+IF(AND($A32=12,$E32=$I20),1,0)</f>
        <v>8</v>
      </c>
      <c r="J21" s="69">
        <f>IF(AND($A21=1,$E21=$J20),14,0)+IF(AND($A22=2,$E22=$J20),11,0)+IF(AND($A23=3,$E23=$J20),9,0)+IF(AND($A24=4,$E24=$J20),8,0)+IF(AND($A25=5,$E25=$J20),7,0)+IF(AND($A26=6,$E26=$J20),6,0)+IF(AND($A27=7,$E27=$J20),5,0)+IF(AND($A28=8,$E28=$J20),4,0)+IF(AND($A29=9,$E29=$J20),3,0)+IF(AND($A30=10,$E30=$J20),2,0)+IF(AND($A31=11,$E31=J20),1,0)+IF(AND($A32=12,$E32=$J20),1,0)</f>
        <v>14</v>
      </c>
      <c r="K21" s="69">
        <f>IF(AND($A21=1,$E21=$K20),14,0)+IF(AND($A22=2,$E22=$K20),11,0)+IF(AND($A23=3,$E23=$K20),9,0)+IF(AND($A24=4,$E24=$K20),8,0)+IF(AND($A25=5,$E25=$K20),7,0)+IF(AND($A26=6,$E26=$K20),6,0)+IF(AND($A27=7,$E27=$K20),5,0)+IF(AND($A28=8,$E28=$K20),4,0)+IF(AND($A29=9,$E29=$K20),3,0)+IF(AND($A30=10,$E30=$K20),2,0)+IF(AND($A31=11,$E31=K20),1,0)+IF(AND($A32=12,$E32=$K20),1,0)</f>
        <v>0</v>
      </c>
    </row>
    <row r="22" spans="1:11" ht="15">
      <c r="A22" s="73">
        <v>2</v>
      </c>
      <c r="B22" s="152">
        <v>48</v>
      </c>
      <c r="C22" s="153">
        <v>1.59</v>
      </c>
      <c r="D22" s="75" t="str">
        <f>IF(ISNA(VLOOKUP(B22,'Entry List Master'!$A$2:$J$1058,2)),"",VLOOKUP(B22,'Entry List Master'!$A$2:$J$1058,2))</f>
        <v>Catherine Cousins</v>
      </c>
      <c r="E22" s="75" t="str">
        <f>IF(ISNA(VLOOKUP(B22,'Entry List Master'!$A$2:$J$1058,4)),"",VLOOKUP(B22,'Entry List Master'!$A$2:$J$1058,4))</f>
        <v>Newcastle AC</v>
      </c>
      <c r="G22" s="76" t="s">
        <v>27</v>
      </c>
      <c r="H22" s="77">
        <f>IF($H23&gt;=7,3,IF($H23&gt;=5,2,IF($H23&gt;=3,1,0)))</f>
        <v>3</v>
      </c>
      <c r="I22" s="77">
        <f>IF($I23&gt;=7,3,IF($I23&gt;=5,2,IF($I23&gt;=3,1,0)))</f>
        <v>0</v>
      </c>
      <c r="J22" s="77">
        <f>IF($J23&gt;=7,3,IF($J23&gt;=5,2,IF($J23&gt;=3,1,0)))</f>
        <v>0</v>
      </c>
      <c r="K22" s="77">
        <f>IF($K23&gt;=7,3,IF($K23&gt;=5,2,IF($K23&gt;=3,1,0)))</f>
        <v>0</v>
      </c>
    </row>
    <row r="23" spans="1:11" ht="15">
      <c r="A23" s="73">
        <v>3</v>
      </c>
      <c r="B23" s="152">
        <v>165</v>
      </c>
      <c r="C23" s="153">
        <v>2.03</v>
      </c>
      <c r="D23" s="75" t="str">
        <f>IF(ISNA(VLOOKUP(B23,'Entry List Master'!$A$2:$J$1058,2)),"",VLOOKUP(B23,'Entry List Master'!$A$2:$J$1058,2))</f>
        <v>Aoife Monaghan</v>
      </c>
      <c r="E23" s="75" t="str">
        <f>IF(ISNA(VLOOKUP(B23,'Entry List Master'!$A$2:$J$1058,4)),"",VLOOKUP(B23,'Entry List Master'!$A$2:$J$1058,4))</f>
        <v>3 Ways AC</v>
      </c>
      <c r="G23" s="76" t="s">
        <v>51</v>
      </c>
      <c r="H23" s="78">
        <f>COUNTIF($E21:$E32,H20)</f>
        <v>7</v>
      </c>
      <c r="I23" s="78">
        <f>COUNTIF($E21:$E32,I20)</f>
        <v>2</v>
      </c>
      <c r="J23" s="78">
        <f>COUNTIF($E21:$E32,J20)</f>
        <v>1</v>
      </c>
      <c r="K23" s="78">
        <f>COUNTIF($E21:$E32,K20)</f>
        <v>0</v>
      </c>
    </row>
    <row r="24" spans="1:11" ht="15">
      <c r="A24" s="73">
        <v>4</v>
      </c>
      <c r="B24" s="152">
        <v>10</v>
      </c>
      <c r="C24" s="153">
        <v>2.1</v>
      </c>
      <c r="D24" s="75" t="str">
        <f>IF(ISNA(VLOOKUP(B24,'Entry List Master'!$A$2:$J$1058,2)),"",VLOOKUP(B24,'Entry List Master'!$A$2:$J$1058,2))</f>
        <v>Rose Carson</v>
      </c>
      <c r="E24" s="75" t="str">
        <f>IF(ISNA(VLOOKUP(B24,'Entry List Master'!$A$2:$J$1058,4)),"",VLOOKUP(B24,'Entry List Master'!$A$2:$J$1058,4))</f>
        <v>Newcastle AC</v>
      </c>
      <c r="G24" s="76" t="s">
        <v>26</v>
      </c>
      <c r="H24" s="69">
        <f>SUM(H21:H23)</f>
        <v>44</v>
      </c>
      <c r="I24" s="69">
        <f>SUM(I21:I23)</f>
        <v>10</v>
      </c>
      <c r="J24" s="69">
        <f>SUM(J21:J23)</f>
        <v>15</v>
      </c>
      <c r="K24" s="69">
        <f>SUM(K21:K23)</f>
        <v>0</v>
      </c>
    </row>
    <row r="25" spans="1:9" ht="15">
      <c r="A25" s="73">
        <v>5</v>
      </c>
      <c r="B25" s="152">
        <v>25</v>
      </c>
      <c r="C25" s="153">
        <v>2.1</v>
      </c>
      <c r="D25" s="75" t="str">
        <f>IF(ISNA(VLOOKUP(B25,'Entry List Master'!$A$2:$J$1058,2)),"",VLOOKUP(B25,'Entry List Master'!$A$2:$J$1058,2))</f>
        <v>Laura Hanna</v>
      </c>
      <c r="E25" s="75" t="str">
        <f>IF(ISNA(VLOOKUP(B25,'Entry List Master'!$A$2:$J$1058,4)),"",VLOOKUP(B25,'Entry List Master'!$A$2:$J$1058,4))</f>
        <v>Newcastle AC</v>
      </c>
      <c r="G25" s="81"/>
      <c r="H25" s="81"/>
      <c r="I25" s="81"/>
    </row>
    <row r="26" spans="1:5" ht="15">
      <c r="A26" s="73">
        <v>6</v>
      </c>
      <c r="B26" s="152">
        <v>229</v>
      </c>
      <c r="C26" s="153">
        <v>2.15</v>
      </c>
      <c r="D26" s="75" t="str">
        <f>IF(ISNA(VLOOKUP(B26,'Entry List Master'!$A$2:$J$1058,2)),"",VLOOKUP(B26,'Entry List Master'!$A$2:$J$1058,2))</f>
        <v>Anna Hall</v>
      </c>
      <c r="E26" s="75" t="str">
        <f>IF(ISNA(VLOOKUP(B26,'Entry List Master'!$A$2:$J$1058,4)),"",VLOOKUP(B26,'Entry List Master'!$A$2:$J$1058,4))</f>
        <v>3 Ways AC</v>
      </c>
    </row>
    <row r="27" spans="1:5" ht="15">
      <c r="A27" s="73">
        <v>7</v>
      </c>
      <c r="B27" s="152">
        <v>51</v>
      </c>
      <c r="C27" s="153">
        <v>2.22</v>
      </c>
      <c r="D27" s="75" t="str">
        <f>IF(ISNA(VLOOKUP(B27,'Entry List Master'!$A$2:$J$1058,2)),"",VLOOKUP(B27,'Entry List Master'!$A$2:$J$1058,2))</f>
        <v>Olivia Morgan</v>
      </c>
      <c r="E27" s="75" t="str">
        <f>IF(ISNA(VLOOKUP(B27,'Entry List Master'!$A$2:$J$1058,4)),"",VLOOKUP(B27,'Entry List Master'!$A$2:$J$1058,4))</f>
        <v>Burren AC</v>
      </c>
    </row>
    <row r="28" spans="1:5" ht="15">
      <c r="A28" s="73">
        <v>8</v>
      </c>
      <c r="B28" s="152">
        <v>21</v>
      </c>
      <c r="C28" s="153">
        <v>2.24</v>
      </c>
      <c r="D28" s="75" t="str">
        <f>IF(ISNA(VLOOKUP(B28,'Entry List Master'!$A$2:$J$1058,2)),"",VLOOKUP(B28,'Entry List Master'!$A$2:$J$1058,2))</f>
        <v>Lucy Toner-Hale</v>
      </c>
      <c r="E28" s="75" t="str">
        <f>IF(ISNA(VLOOKUP(B28,'Entry List Master'!$A$2:$J$1058,4)),"",VLOOKUP(B28,'Entry List Master'!$A$2:$J$1058,4))</f>
        <v>Newcastle AC</v>
      </c>
    </row>
    <row r="29" spans="1:5" ht="15">
      <c r="A29" s="73">
        <v>9</v>
      </c>
      <c r="B29" s="152">
        <v>88</v>
      </c>
      <c r="C29" s="153">
        <v>2.25</v>
      </c>
      <c r="D29" s="75" t="str">
        <f>IF(ISNA(VLOOKUP(B29,'Entry List Master'!$A$2:$J$1058,2)),"",VLOOKUP(B29,'Entry List Master'!$A$2:$J$1058,2))</f>
        <v>Molly McDonagh</v>
      </c>
      <c r="E29" s="75" t="str">
        <f>IF(ISNA(VLOOKUP(B29,'Entry List Master'!$A$2:$J$1058,4)),"",VLOOKUP(B29,'Entry List Master'!$A$2:$J$1058,4))</f>
        <v>Burren AC</v>
      </c>
    </row>
    <row r="30" spans="1:5" ht="15">
      <c r="A30" s="73">
        <v>10</v>
      </c>
      <c r="B30" s="152">
        <v>156</v>
      </c>
      <c r="C30" s="153">
        <v>2.26</v>
      </c>
      <c r="D30" s="75" t="str">
        <f>IF(ISNA(VLOOKUP(B30,'Entry List Master'!$A$2:$J$1058,2)),"",VLOOKUP(B30,'Entry List Master'!$A$2:$J$1058,2))</f>
        <v>Eve Toner-Hale  </v>
      </c>
      <c r="E30" s="75" t="str">
        <f>IF(ISNA(VLOOKUP(B30,'Entry List Master'!$A$2:$J$1058,4)),"",VLOOKUP(B30,'Entry List Master'!$A$2:$J$1058,4))</f>
        <v>Newcastle AC</v>
      </c>
    </row>
    <row r="31" spans="1:5" ht="15">
      <c r="A31" s="73">
        <v>11</v>
      </c>
      <c r="B31" s="152">
        <v>1</v>
      </c>
      <c r="C31" s="153">
        <v>2.44</v>
      </c>
      <c r="D31" s="75" t="str">
        <f>IF(ISNA(VLOOKUP(B31,'Entry List Master'!$A$2:$J$1058,2)),"",VLOOKUP(B31,'Entry List Master'!$A$2:$J$1058,2))</f>
        <v>Ella McCrickard</v>
      </c>
      <c r="E31" s="75" t="str">
        <f>IF(ISNA(VLOOKUP(B31,'Entry List Master'!$A$2:$J$1058,4)),"",VLOOKUP(B31,'Entry List Master'!$A$2:$J$1058,4))</f>
        <v>Newcastle AC</v>
      </c>
    </row>
    <row r="32" spans="1:5" ht="15">
      <c r="A32" s="73">
        <v>12</v>
      </c>
      <c r="B32" s="152">
        <v>9</v>
      </c>
      <c r="C32" s="153">
        <v>2.54</v>
      </c>
      <c r="D32" s="75" t="str">
        <f>IF(ISNA(VLOOKUP(B32,'Entry List Master'!$A$2:$J$1058,2)),"",VLOOKUP(B32,'Entry List Master'!$A$2:$J$1058,2))</f>
        <v>Chloe Brannigan</v>
      </c>
      <c r="E32" s="75" t="str">
        <f>IF(ISNA(VLOOKUP(B32,'Entry List Master'!$A$2:$J$1058,4)),"",VLOOKUP(B32,'Entry List Master'!$A$2:$J$1058,4))</f>
        <v>Newcastle AC</v>
      </c>
    </row>
    <row r="33" ht="15">
      <c r="D33" s="75"/>
    </row>
    <row r="34" spans="1:5" ht="15">
      <c r="A34" s="200" t="s">
        <v>7</v>
      </c>
      <c r="B34" s="200"/>
      <c r="C34" s="200"/>
      <c r="D34" s="200"/>
      <c r="E34" s="200"/>
    </row>
    <row r="35" spans="1:11" ht="15">
      <c r="A35" s="70" t="s">
        <v>14</v>
      </c>
      <c r="B35" s="70" t="s">
        <v>15</v>
      </c>
      <c r="C35" s="70" t="s">
        <v>16</v>
      </c>
      <c r="D35" s="70" t="s">
        <v>13</v>
      </c>
      <c r="E35" s="70" t="s">
        <v>1</v>
      </c>
      <c r="H35" s="71" t="s">
        <v>30</v>
      </c>
      <c r="I35" s="72" t="s">
        <v>35</v>
      </c>
      <c r="J35" s="71" t="s">
        <v>34</v>
      </c>
      <c r="K35" s="76" t="s">
        <v>168</v>
      </c>
    </row>
    <row r="36" spans="1:11" ht="15">
      <c r="A36" s="73">
        <v>1</v>
      </c>
      <c r="B36" s="152">
        <v>249</v>
      </c>
      <c r="C36" s="153">
        <v>2.11</v>
      </c>
      <c r="D36" s="75" t="str">
        <f>IF(ISNA(VLOOKUP(B36,'Entry List Master'!$A$2:$J$1058,2)),"",VLOOKUP(B36,'Entry List Master'!$A$2:$J$1058,2))</f>
        <v>Louis Sheridan</v>
      </c>
      <c r="E36" s="75" t="str">
        <f>IF(ISNA(VLOOKUP(B36,'Entry List Master'!$A$2:$J$1058,4)),"",VLOOKUP(B36,'Entry List Master'!$A$2:$J$1058,4))</f>
        <v>Newcastle AC</v>
      </c>
      <c r="G36" s="76" t="s">
        <v>25</v>
      </c>
      <c r="H36" s="69">
        <f>IF(AND($A36=1,$E36=$H35),14,0)+IF(AND($A37=2,$E37=$H35),11,0)+IF(AND($A38=3,$E38=$H35),9,0)+IF(AND($A39=4,$E39=$H35),8,0)+IF(AND($A40=5,$E40=$H35),7,0)+IF(AND($A41=6,$E41=$H35),6,0)+IF(AND($A42=7,$E42=$H35),5,0)+IF(AND($A43=8,$E43=$H35),4,0)+IF(AND($A44=9,$E44=$H35),3,0)+IF(AND($A45=10,$E45=$H35),2,0)+IF(AND($A46=11,$E46=$H35),1,0)+IF(AND($A47=12,$E47=$H35),1,0)</f>
        <v>29</v>
      </c>
      <c r="I36" s="69">
        <f>IF(AND($A36=1,$E36=$I35),14,0)+IF(AND($A37=2,$E37=$I35),11,0)+IF(AND($A38=3,$E38=$I35),9,0)+IF(AND($A39=4,$E39=$I35),8,0)+IF(AND($A40=5,$E40=$I35),7,0)+IF(AND($A41=6,$E41=$I35),6,0)+IF(AND($A42=7,$E42=$I35),5,0)+IF(AND($A43=8,$E43=$I35),4,0)+IF(AND($A44=9,$E44=$I35),3,0)+IF(AND($A45=10,$E45=$I35),2,0)+IF(AND($A46=11,$E46=$I35),1,0)+IF(AND($A47=12,$E47=$I35),1,0)</f>
        <v>9</v>
      </c>
      <c r="J36" s="69">
        <f>IF(AND($A36=1,$E36=$J35),14,0)+IF(AND($A37=2,$E37=$J35),11,0)+IF(AND($A38=3,$E38=$J35),9,0)+IF(AND($A39=4,$E39=$J35),8,0)+IF(AND($A40=5,$E40=$J35),7,0)+IF(AND($A41=6,$E41=$J35),6,0)+IF(AND($A42=7,$E42=$J35),5,0)+IF(AND($A43=8,$E43=$J35),4,0)+IF(AND($A44=9,$E44=$J35),3,0)+IF(AND($A45=10,$E45=$J35),2,0)+IF(AND($A46=11,$E46=J35),1,0)+IF(AND($A47=12,$E47=$J35),1,0)</f>
        <v>11</v>
      </c>
      <c r="K36" s="69">
        <f>IF(AND($A36=1,$E36=$K35),14,0)+IF(AND($A37=2,$E37=$K35),11,0)+IF(AND($A38=3,$E38=$K35),9,0)+IF(AND($A39=4,$E39=$K35),8,0)+IF(AND($A40=5,$E40=$K35),7,0)+IF(AND($A41=6,$E41=$K35),6,0)+IF(AND($A42=7,$E42=$K35),5,0)+IF(AND($A43=8,$E43=$K35),4,0)+IF(AND($A44=9,$E44=$K35),3,0)+IF(AND($A45=10,$E45=$K35),2,0)+IF(AND($A46=11,$E46=K35),1,0)+IF(AND($A47=12,$E47=$K35),1,0)</f>
        <v>0</v>
      </c>
    </row>
    <row r="37" spans="1:11" ht="15">
      <c r="A37" s="73">
        <v>2</v>
      </c>
      <c r="B37" s="152">
        <v>68</v>
      </c>
      <c r="C37" s="153">
        <v>2.13</v>
      </c>
      <c r="D37" s="75" t="str">
        <f>IF(ISNA(VLOOKUP(B37,'Entry List Master'!$A$2:$J$1058,2)),"",VLOOKUP(B37,'Entry List Master'!$A$2:$J$1058,2))</f>
        <v>Michael O'Connor</v>
      </c>
      <c r="E37" s="75" t="str">
        <f>IF(ISNA(VLOOKUP(B37,'Entry List Master'!$A$2:$J$1058,4)),"",VLOOKUP(B37,'Entry List Master'!$A$2:$J$1058,4))</f>
        <v>East Down AC</v>
      </c>
      <c r="G37" s="76" t="s">
        <v>27</v>
      </c>
      <c r="H37" s="77">
        <f>IF($H38&gt;=7,3,IF($H38&gt;=5,2,IF($H38&gt;=3,1,0)))</f>
        <v>1</v>
      </c>
      <c r="I37" s="77">
        <f>IF($I38&gt;=7,3,IF($I38&gt;=5,2,IF($I38&gt;=3,1,0)))</f>
        <v>0</v>
      </c>
      <c r="J37" s="77">
        <f>IF($J38&gt;=7,3,IF($J38&gt;=5,2,IF($J38&gt;=3,1,0)))</f>
        <v>0</v>
      </c>
      <c r="K37" s="77">
        <f>IF($K38&gt;=7,3,IF($K38&gt;=5,2,IF($K38&gt;=3,1,0)))</f>
        <v>0</v>
      </c>
    </row>
    <row r="38" spans="1:11" ht="15">
      <c r="A38" s="73">
        <v>3</v>
      </c>
      <c r="B38" s="152">
        <v>141</v>
      </c>
      <c r="C38" s="153">
        <v>2.15</v>
      </c>
      <c r="D38" s="75" t="str">
        <f>IF(ISNA(VLOOKUP(B38,'Entry List Master'!$A$2:$J$1058,2)),"",VLOOKUP(B38,'Entry List Master'!$A$2:$J$1058,2))</f>
        <v>Luke McKeveney</v>
      </c>
      <c r="E38" s="75" t="str">
        <f>IF(ISNA(VLOOKUP(B38,'Entry List Master'!$A$2:$J$1058,4)),"",VLOOKUP(B38,'Entry List Master'!$A$2:$J$1058,4))</f>
        <v>Burren AC</v>
      </c>
      <c r="G38" s="76" t="s">
        <v>51</v>
      </c>
      <c r="H38" s="78">
        <f>COUNTIF($E36:$E49,H35)</f>
        <v>3</v>
      </c>
      <c r="I38" s="78">
        <f>COUNTIF($E36:$E49,I35)</f>
        <v>1</v>
      </c>
      <c r="J38" s="78">
        <f>COUNTIF($E36:$E49,J35)</f>
        <v>1</v>
      </c>
      <c r="K38" s="78">
        <f>COUNTIF($E36:$E49,K35)</f>
        <v>0</v>
      </c>
    </row>
    <row r="39" spans="1:11" ht="15">
      <c r="A39" s="73">
        <v>4</v>
      </c>
      <c r="B39" s="152">
        <v>122</v>
      </c>
      <c r="C39" s="153">
        <v>2.21</v>
      </c>
      <c r="D39" s="75" t="str">
        <f>IF(ISNA(VLOOKUP(B39,'Entry List Master'!$A$2:$J$1058,2)),"",VLOOKUP(B39,'Entry List Master'!$A$2:$J$1058,2))</f>
        <v>Mark Molloy</v>
      </c>
      <c r="E39" s="75" t="str">
        <f>IF(ISNA(VLOOKUP(B39,'Entry List Master'!$A$2:$J$1058,4)),"",VLOOKUP(B39,'Entry List Master'!$A$2:$J$1058,4))</f>
        <v>Newcastle AC</v>
      </c>
      <c r="G39" s="76" t="s">
        <v>26</v>
      </c>
      <c r="H39" s="69">
        <f>SUM(H36:H38)</f>
        <v>33</v>
      </c>
      <c r="I39" s="69">
        <f>SUM(I36:I38)</f>
        <v>10</v>
      </c>
      <c r="J39" s="69">
        <f>SUM(J36:J38)</f>
        <v>12</v>
      </c>
      <c r="K39" s="69">
        <f>SUM(K36:K38)</f>
        <v>0</v>
      </c>
    </row>
    <row r="40" spans="1:5" ht="15">
      <c r="A40" s="73">
        <v>5</v>
      </c>
      <c r="B40" s="152">
        <v>74</v>
      </c>
      <c r="C40" s="153">
        <v>2.3</v>
      </c>
      <c r="D40" s="75" t="str">
        <f>IF(ISNA(VLOOKUP(B40,'Entry List Master'!$A$2:$J$1058,2)),"",VLOOKUP(B40,'Entry List Master'!$A$2:$J$1058,2))</f>
        <v>Alex McCartan</v>
      </c>
      <c r="E40" s="75" t="str">
        <f>IF(ISNA(VLOOKUP(B40,'Entry List Master'!$A$2:$J$1058,4)),"",VLOOKUP(B40,'Entry List Master'!$A$2:$J$1058,4))</f>
        <v>Newcastle AC</v>
      </c>
    </row>
    <row r="41" spans="1:5" ht="15">
      <c r="A41" s="73">
        <v>6</v>
      </c>
      <c r="C41" s="74"/>
      <c r="D41" s="75">
        <f>IF(ISNA(VLOOKUP(B41,'Entry List Master'!$A$2:$J$1058,2)),"",VLOOKUP(B41,'Entry List Master'!$A$2:$J$1058,2))</f>
      </c>
      <c r="E41" s="75">
        <f>IF(ISNA(VLOOKUP(B41,'Entry List Master'!$A$2:$J$1058,4)),"",VLOOKUP(B41,'Entry List Master'!$A$2:$J$1058,4))</f>
      </c>
    </row>
    <row r="42" spans="1:5" ht="15">
      <c r="A42" s="73">
        <v>7</v>
      </c>
      <c r="C42" s="74"/>
      <c r="D42" s="75">
        <f>IF(ISNA(VLOOKUP(B42,'Entry List Master'!$A$2:$J$1058,2)),"",VLOOKUP(B42,'Entry List Master'!$A$2:$J$1058,2))</f>
      </c>
      <c r="E42" s="75">
        <f>IF(ISNA(VLOOKUP(B42,'Entry List Master'!$A$2:$J$1058,4)),"",VLOOKUP(B42,'Entry List Master'!$A$2:$J$1058,4))</f>
      </c>
    </row>
    <row r="43" spans="1:5" ht="15">
      <c r="A43" s="73">
        <v>8</v>
      </c>
      <c r="C43" s="74"/>
      <c r="D43" s="75">
        <f>IF(ISNA(VLOOKUP(B43,'Entry List Master'!$A$2:$J$1058,2)),"",VLOOKUP(B43,'Entry List Master'!$A$2:$J$1058,2))</f>
      </c>
      <c r="E43" s="75">
        <f>IF(ISNA(VLOOKUP(B43,'Entry List Master'!$A$2:$J$1058,4)),"",VLOOKUP(B43,'Entry List Master'!$A$2:$J$1058,4))</f>
      </c>
    </row>
    <row r="44" spans="1:5" ht="15">
      <c r="A44" s="73">
        <v>9</v>
      </c>
      <c r="C44" s="74"/>
      <c r="D44" s="75">
        <f>IF(ISNA(VLOOKUP(B44,'Entry List Master'!$A$2:$J$1058,2)),"",VLOOKUP(B44,'Entry List Master'!$A$2:$J$1058,2))</f>
      </c>
      <c r="E44" s="75">
        <f>IF(ISNA(VLOOKUP(B44,'Entry List Master'!$A$2:$J$1058,4)),"",VLOOKUP(B44,'Entry List Master'!$A$2:$J$1058,4))</f>
      </c>
    </row>
    <row r="45" spans="1:5" ht="15">
      <c r="A45" s="73">
        <v>10</v>
      </c>
      <c r="C45" s="74"/>
      <c r="D45" s="75">
        <f>IF(ISNA(VLOOKUP(B45,'Entry List Master'!$A$2:$J$1058,2)),"",VLOOKUP(B45,'Entry List Master'!$A$2:$J$1058,2))</f>
      </c>
      <c r="E45" s="75">
        <f>IF(ISNA(VLOOKUP(B45,'Entry List Master'!$A$2:$J$1058,4)),"",VLOOKUP(B45,'Entry List Master'!$A$2:$J$1058,4))</f>
      </c>
    </row>
    <row r="46" spans="1:5" ht="15">
      <c r="A46" s="73">
        <v>11</v>
      </c>
      <c r="C46" s="74"/>
      <c r="D46" s="75">
        <f>IF(ISNA(VLOOKUP(B46,'Entry List Master'!$A$2:$J$1058,2)),"",VLOOKUP(B46,'Entry List Master'!$A$2:$J$1058,2))</f>
      </c>
      <c r="E46" s="75">
        <f>IF(ISNA(VLOOKUP(B46,'Entry List Master'!$A$2:$J$1058,4)),"",VLOOKUP(B46,'Entry List Master'!$A$2:$J$1058,4))</f>
      </c>
    </row>
    <row r="47" spans="1:5" ht="15">
      <c r="A47" s="73">
        <v>12</v>
      </c>
      <c r="C47" s="74"/>
      <c r="D47" s="75">
        <f>IF(ISNA(VLOOKUP(B47,'Entry List Master'!$A$2:$J$1058,2)),"",VLOOKUP(B47,'Entry List Master'!$A$2:$J$1058,2))</f>
      </c>
      <c r="E47" s="75">
        <f>IF(ISNA(VLOOKUP(B47,'Entry List Master'!$A$2:$J$1058,4)),"",VLOOKUP(B47,'Entry List Master'!$A$2:$J$1058,4))</f>
      </c>
    </row>
    <row r="48" spans="1:5" ht="15">
      <c r="A48" s="73">
        <v>13</v>
      </c>
      <c r="C48" s="74"/>
      <c r="D48" s="75">
        <f>IF(ISNA(VLOOKUP(B48,'Entry List Master'!$A$2:$J$1058,2)),"",VLOOKUP(B48,'Entry List Master'!$A$2:$J$1058,2))</f>
      </c>
      <c r="E48" s="75">
        <f>IF(ISNA(VLOOKUP(B48,'Entry List Master'!$A$2:$J$1058,4)),"",VLOOKUP(B48,'Entry List Master'!$A$2:$J$1058,4))</f>
      </c>
    </row>
    <row r="49" spans="1:5" ht="15">
      <c r="A49" s="73">
        <v>14</v>
      </c>
      <c r="C49" s="74"/>
      <c r="D49" s="75">
        <f>IF(ISNA(VLOOKUP(B49,'Entry List Master'!$A$2:$J$1058,2)),"",VLOOKUP(B49,'Entry List Master'!$A$2:$J$1058,2))</f>
      </c>
      <c r="E49" s="75">
        <f>IF(ISNA(VLOOKUP(B49,'Entry List Master'!$A$2:$J$1058,4)),"",VLOOKUP(B49,'Entry List Master'!$A$2:$J$1058,4))</f>
      </c>
    </row>
    <row r="50" spans="4:5" ht="15">
      <c r="D50" s="75"/>
      <c r="E50" s="75"/>
    </row>
    <row r="51" spans="1:9" ht="15">
      <c r="A51" s="200" t="s">
        <v>3</v>
      </c>
      <c r="B51" s="200"/>
      <c r="C51" s="200"/>
      <c r="D51" s="200"/>
      <c r="E51" s="200"/>
      <c r="G51" s="81"/>
      <c r="H51" s="81"/>
      <c r="I51" s="81"/>
    </row>
    <row r="52" spans="1:11" ht="15">
      <c r="A52" s="70" t="s">
        <v>14</v>
      </c>
      <c r="B52" s="70" t="s">
        <v>15</v>
      </c>
      <c r="C52" s="70" t="s">
        <v>16</v>
      </c>
      <c r="D52" s="70" t="s">
        <v>13</v>
      </c>
      <c r="E52" s="70" t="s">
        <v>1</v>
      </c>
      <c r="H52" s="71" t="s">
        <v>30</v>
      </c>
      <c r="I52" s="72" t="s">
        <v>35</v>
      </c>
      <c r="J52" s="71" t="s">
        <v>34</v>
      </c>
      <c r="K52" s="71" t="s">
        <v>168</v>
      </c>
    </row>
    <row r="53" spans="1:11" ht="15">
      <c r="A53" s="73">
        <v>1</v>
      </c>
      <c r="B53" s="152">
        <v>91</v>
      </c>
      <c r="C53" s="153">
        <v>2.11</v>
      </c>
      <c r="D53" s="75" t="str">
        <f>IF(ISNA(VLOOKUP(B53,'Entry List Master'!$A$2:$J$1058,2)),"",VLOOKUP(B53,'Entry List Master'!$A$2:$J$1058,2))</f>
        <v>Lara McCarthy</v>
      </c>
      <c r="E53" s="75" t="str">
        <f>IF(ISNA(VLOOKUP(B53,'Entry List Master'!$A$2:$J$1058,4)),"",VLOOKUP(B53,'Entry List Master'!$A$2:$J$1058,4))</f>
        <v>Burren AC</v>
      </c>
      <c r="G53" s="76" t="s">
        <v>25</v>
      </c>
      <c r="H53" s="69">
        <f>IF(AND($A53=1,$E53=$H52),14,0)+IF(AND($A54=2,$E54=$H52),11,0)+IF(AND($A55=3,$E55=$H52),9,0)+IF(AND($A56=4,$E56=$H52),8,0)+IF(AND($A57=5,$E57=$H52),7,0)+IF(AND($A58=6,$E58=$H52),6,0)+IF(AND($A59=7,$E59=$H52),5,0)+IF(AND($A60=8,$E60=$H52),4,0)+IF(AND($A61=9,$E61=$H52),3,0)+IF(AND($A62=10,$E62=$H52),2,0)+IF(AND($A63=11,$E63=$H52),1,0)+IF(AND($A64=12,$E64=$H52),1,0)</f>
        <v>30</v>
      </c>
      <c r="I53" s="69">
        <f>IF(AND($A53=1,$E53=$I52),14,0)+IF(AND($A54=2,$E54=$I52),11,0)+IF(AND($A55=3,$E55=$I52),9,0)+IF(AND($A56=4,$E56=$I52),8,0)+IF(AND($A57=5,$E57=$I52),7,0)+IF(AND($A58=6,$E58=$I52),6,0)+IF(AND($A59=7,$E59=$I52),5,0)+IF(AND($A60=8,$E60=$I52),4,0)+IF(AND($A61=9,$E61=$I52),3,0)+IF(AND($A62=10,$E62=$I52),2,0)+IF(AND($A63=11,$E63=$I52),1,0)+IF(AND($A64=12,$E64=$I52),1,0)</f>
        <v>21</v>
      </c>
      <c r="J53" s="69">
        <f>IF(AND($A53=1,$E53=$J52),14,0)+IF(AND($A54=2,$E54=$J52),11,0)+IF(AND($A55=3,$E55=$J52),9,0)+IF(AND($A56=4,$E56=$J52),8,0)+IF(AND($A57=5,$E57=$J52),7,0)+IF(AND($A58=6,$E58=$J52),6,0)+IF(AND($A59=7,$E59=$J52),5,0)+IF(AND($A60=8,$E60=$J52),4,0)+IF(AND($A61=9,$E61=$J52),3,0)+IF(AND($A62=10,$E62=$J52),2,0)+IF(AND($A63=11,$E63=J52),1,0)+IF(AND($A64=12,$E64=$J52),1,0)</f>
        <v>8</v>
      </c>
      <c r="K53" s="69">
        <f>IF(AND($A53=1,$E53=$K52),14,0)+IF(AND($A54=2,$E54=$K52),11,0)+IF(AND($A55=3,$E55=$K52),9,0)+IF(AND($A56=4,$E56=$K52),8,0)+IF(AND($A57=5,$E57=$K52),7,0)+IF(AND($A58=6,$E58=$K52),6,0)+IF(AND($A59=7,$E59=$K52),5,0)+IF(AND($A60=8,$E60=$K52),4,0)+IF(AND($A61=9,$E61=$K52),3,0)+IF(AND($A62=10,$E62=$K52),2,0)+IF(AND($A63=11,$E63=K52),1,0)+IF(AND($A64=12,$E64=$K52),1,0)</f>
        <v>0</v>
      </c>
    </row>
    <row r="54" spans="1:11" ht="15">
      <c r="A54" s="73">
        <v>2</v>
      </c>
      <c r="B54" s="152">
        <v>83</v>
      </c>
      <c r="C54" s="153">
        <v>2.14</v>
      </c>
      <c r="D54" s="75" t="str">
        <f>IF(ISNA(VLOOKUP(B54,'Entry List Master'!$A$2:$J$1058,2)),"",VLOOKUP(B54,'Entry List Master'!$A$2:$J$1058,2))</f>
        <v>Aisling O'Callaghan</v>
      </c>
      <c r="E54" s="75" t="str">
        <f>IF(ISNA(VLOOKUP(B54,'Entry List Master'!$A$2:$J$1058,4)),"",VLOOKUP(B54,'Entry List Master'!$A$2:$J$1058,4))</f>
        <v>3 Ways AC</v>
      </c>
      <c r="G54" s="76" t="s">
        <v>27</v>
      </c>
      <c r="H54" s="77">
        <f>IF($H55&gt;=7,3,IF($H55&gt;=5,2,IF($H55&gt;=3,1,0)))</f>
        <v>2</v>
      </c>
      <c r="I54" s="77">
        <f>IF($I55&gt;=7,3,IF($I55&gt;=5,2,IF($I55&gt;=3,1,0)))</f>
        <v>0</v>
      </c>
      <c r="J54" s="77">
        <f>IF($J55&gt;=7,3,IF($J55&gt;=5,2,IF($J55&gt;=3,1,0)))</f>
        <v>1</v>
      </c>
      <c r="K54" s="77">
        <f>IF($K55&gt;=7,3,IF($K55&gt;=5,2,IF($K55&gt;=3,1,0)))</f>
        <v>0</v>
      </c>
    </row>
    <row r="55" spans="1:11" ht="15">
      <c r="A55" s="73">
        <v>3</v>
      </c>
      <c r="B55" s="152">
        <v>159</v>
      </c>
      <c r="C55" s="153">
        <v>2.19</v>
      </c>
      <c r="D55" s="75" t="str">
        <f>IF(ISNA(VLOOKUP(B55,'Entry List Master'!$A$2:$J$1058,2)),"",VLOOKUP(B55,'Entry List Master'!$A$2:$J$1058,2))</f>
        <v>Caitlin Valentine</v>
      </c>
      <c r="E55" s="75" t="str">
        <f>IF(ISNA(VLOOKUP(B55,'Entry List Master'!$A$2:$J$1058,4)),"",VLOOKUP(B55,'Entry List Master'!$A$2:$J$1058,4))</f>
        <v>Newcastle AC</v>
      </c>
      <c r="G55" s="76" t="s">
        <v>51</v>
      </c>
      <c r="H55" s="78">
        <f>COUNTIF($E53:$E64,H52)</f>
        <v>5</v>
      </c>
      <c r="I55" s="78">
        <f>COUNTIF($E53:$E64,I52)</f>
        <v>2</v>
      </c>
      <c r="J55" s="78">
        <f>COUNTIF($E53:$E64,J52)</f>
        <v>3</v>
      </c>
      <c r="K55" s="78">
        <f>COUNTIF($E53:$E64,K52)</f>
        <v>0</v>
      </c>
    </row>
    <row r="56" spans="1:11" ht="15">
      <c r="A56" s="73">
        <v>4</v>
      </c>
      <c r="B56" s="152">
        <v>143</v>
      </c>
      <c r="C56" s="153">
        <v>2.24</v>
      </c>
      <c r="D56" s="75" t="str">
        <f>IF(ISNA(VLOOKUP(B56,'Entry List Master'!$A$2:$J$1058,2)),"",VLOOKUP(B56,'Entry List Master'!$A$2:$J$1058,2))</f>
        <v>Orla Fitzsimons</v>
      </c>
      <c r="E56" s="75" t="str">
        <f>IF(ISNA(VLOOKUP(B56,'Entry List Master'!$A$2:$J$1058,4)),"",VLOOKUP(B56,'Entry List Master'!$A$2:$J$1058,4))</f>
        <v>Newcastle AC</v>
      </c>
      <c r="G56" s="76" t="s">
        <v>26</v>
      </c>
      <c r="H56" s="69">
        <f>SUM(H53:H55)</f>
        <v>37</v>
      </c>
      <c r="I56" s="69">
        <f>SUM(I53:I55)</f>
        <v>23</v>
      </c>
      <c r="J56" s="69">
        <f>SUM(J53:J55)</f>
        <v>12</v>
      </c>
      <c r="K56" s="69">
        <f>SUM(K53:K55)</f>
        <v>0</v>
      </c>
    </row>
    <row r="57" spans="1:5" ht="15">
      <c r="A57" s="73">
        <v>5</v>
      </c>
      <c r="B57" s="152">
        <v>250</v>
      </c>
      <c r="C57" s="153">
        <v>2.28</v>
      </c>
      <c r="D57" s="75" t="str">
        <f>IF(ISNA(VLOOKUP(B57,'Entry List Master'!$A$2:$J$1058,2)),"",VLOOKUP(B57,'Entry List Master'!$A$2:$J$1058,2))</f>
        <v>Sinead Scullion</v>
      </c>
      <c r="E57" s="75" t="str">
        <f>IF(ISNA(VLOOKUP(B57,'Entry List Master'!$A$2:$J$1058,4)),"",VLOOKUP(B57,'Entry List Master'!$A$2:$J$1058,4))</f>
        <v>Burren AC</v>
      </c>
    </row>
    <row r="58" spans="1:5" ht="15">
      <c r="A58" s="73">
        <v>6</v>
      </c>
      <c r="B58" s="152">
        <v>2</v>
      </c>
      <c r="C58" s="153">
        <v>2.31</v>
      </c>
      <c r="D58" s="75" t="str">
        <f>IF(ISNA(VLOOKUP(B58,'Entry List Master'!$A$2:$J$1058,2)),"",VLOOKUP(B58,'Entry List Master'!$A$2:$J$1058,2))</f>
        <v>Amy McCrickard</v>
      </c>
      <c r="E58" s="75" t="str">
        <f>IF(ISNA(VLOOKUP(B58,'Entry List Master'!$A$2:$J$1058,4)),"",VLOOKUP(B58,'Entry List Master'!$A$2:$J$1058,4))</f>
        <v>Newcastle AC</v>
      </c>
    </row>
    <row r="59" spans="1:5" ht="15">
      <c r="A59" s="73">
        <v>7</v>
      </c>
      <c r="B59" s="152">
        <v>33</v>
      </c>
      <c r="C59" s="153">
        <v>2.4</v>
      </c>
      <c r="D59" s="75" t="str">
        <f>IF(ISNA(VLOOKUP(B59,'Entry List Master'!$A$2:$J$1058,2)),"",VLOOKUP(B59,'Entry List Master'!$A$2:$J$1058,2))</f>
        <v>Helen O'Prey</v>
      </c>
      <c r="E59" s="75" t="str">
        <f>IF(ISNA(VLOOKUP(B59,'Entry List Master'!$A$2:$J$1058,4)),"",VLOOKUP(B59,'Entry List Master'!$A$2:$J$1058,4))</f>
        <v>Newcastle AC</v>
      </c>
    </row>
    <row r="60" spans="1:5" ht="15">
      <c r="A60" s="73">
        <v>8</v>
      </c>
      <c r="B60" s="152">
        <v>49</v>
      </c>
      <c r="C60" s="153">
        <v>2.44</v>
      </c>
      <c r="D60" s="75" t="str">
        <f>IF(ISNA(VLOOKUP(B60,'Entry List Master'!$A$2:$J$1058,2)),"",VLOOKUP(B60,'Entry List Master'!$A$2:$J$1058,2))</f>
        <v>Colleen Burke</v>
      </c>
      <c r="E60" s="75" t="str">
        <f>IF(ISNA(VLOOKUP(B60,'Entry List Master'!$A$2:$J$1058,4)),"",VLOOKUP(B60,'Entry List Master'!$A$2:$J$1058,4))</f>
        <v>East Down AC</v>
      </c>
    </row>
    <row r="61" spans="1:5" ht="15">
      <c r="A61" s="73">
        <v>9</v>
      </c>
      <c r="B61" s="152">
        <v>183</v>
      </c>
      <c r="C61" s="153">
        <v>2.45</v>
      </c>
      <c r="D61" s="75" t="str">
        <f>IF(ISNA(VLOOKUP(B61,'Entry List Master'!$A$2:$J$1058,2)),"",VLOOKUP(B61,'Entry List Master'!$A$2:$J$1058,2))</f>
        <v>Shannon Bell</v>
      </c>
      <c r="E61" s="75" t="str">
        <f>IF(ISNA(VLOOKUP(B61,'Entry List Master'!$A$2:$J$1058,4)),"",VLOOKUP(B61,'Entry List Master'!$A$2:$J$1058,4))</f>
        <v>East Down AC</v>
      </c>
    </row>
    <row r="62" spans="1:5" ht="15">
      <c r="A62" s="73">
        <v>10</v>
      </c>
      <c r="B62" s="152">
        <v>115</v>
      </c>
      <c r="C62" s="153">
        <v>2.49</v>
      </c>
      <c r="D62" s="75" t="str">
        <f>IF(ISNA(VLOOKUP(B62,'Entry List Master'!$A$2:$J$1058,2)),"",VLOOKUP(B62,'Entry List Master'!$A$2:$J$1058,2))</f>
        <v>Kitty McKinney</v>
      </c>
      <c r="E62" s="75" t="str">
        <f>IF(ISNA(VLOOKUP(B62,'Entry List Master'!$A$2:$J$1058,4)),"",VLOOKUP(B62,'Entry List Master'!$A$2:$J$1058,4))</f>
        <v>Newcastle AC</v>
      </c>
    </row>
    <row r="63" spans="1:5" ht="15">
      <c r="A63" s="73">
        <v>11</v>
      </c>
      <c r="B63" s="152">
        <v>184</v>
      </c>
      <c r="C63" s="153">
        <v>2.54</v>
      </c>
      <c r="D63" s="75" t="str">
        <f>IF(ISNA(VLOOKUP(B63,'Entry List Master'!$A$2:$J$1058,2)),"",VLOOKUP(B63,'Entry List Master'!$A$2:$J$1058,2))</f>
        <v>Rebecca Bell</v>
      </c>
      <c r="E63" s="75" t="str">
        <f>IF(ISNA(VLOOKUP(B63,'Entry List Master'!$A$2:$J$1058,4)),"",VLOOKUP(B63,'Entry List Master'!$A$2:$J$1058,4))</f>
        <v>East Down AC</v>
      </c>
    </row>
    <row r="64" spans="1:5" ht="15">
      <c r="A64" s="73">
        <v>12</v>
      </c>
      <c r="C64" s="74"/>
      <c r="D64" s="75">
        <f>IF(ISNA(VLOOKUP(B64,'Entry List Master'!$A$2:$J$1058,2)),"",VLOOKUP(B64,'Entry List Master'!$A$2:$J$1058,2))</f>
      </c>
      <c r="E64" s="75">
        <f>IF(ISNA(VLOOKUP(B64,'Entry List Master'!$A$2:$J$1058,4)),"",VLOOKUP(B64,'Entry List Master'!$A$2:$J$1058,4))</f>
      </c>
    </row>
    <row r="65" spans="1:5" ht="15">
      <c r="A65" s="73">
        <v>13</v>
      </c>
      <c r="C65" s="74"/>
      <c r="D65" s="75">
        <f>IF(ISNA(VLOOKUP(B65,'Entry List Master'!$A$2:$J$1058,2)),"",VLOOKUP(B65,'Entry List Master'!$A$2:$J$1058,2))</f>
      </c>
      <c r="E65" s="75">
        <f>IF(ISNA(VLOOKUP(B65,'Entry List Master'!$A$2:$J$1058,4)),"",VLOOKUP(B65,'Entry List Master'!$A$2:$J$1058,4))</f>
      </c>
    </row>
    <row r="66" spans="1:5" ht="15">
      <c r="A66" s="73">
        <v>14</v>
      </c>
      <c r="C66" s="74"/>
      <c r="D66" s="75">
        <f>IF(ISNA(VLOOKUP(B66,'Entry List Master'!$A$2:$J$1058,2)),"",VLOOKUP(B66,'Entry List Master'!$A$2:$J$1058,2))</f>
      </c>
      <c r="E66" s="75">
        <f>IF(ISNA(VLOOKUP(B66,'Entry List Master'!$A$2:$J$1058,4)),"",VLOOKUP(B66,'Entry List Master'!$A$2:$J$1058,4))</f>
      </c>
    </row>
    <row r="68" spans="1:5" ht="15">
      <c r="A68" s="200" t="s">
        <v>9</v>
      </c>
      <c r="B68" s="200"/>
      <c r="C68" s="200"/>
      <c r="D68" s="200"/>
      <c r="E68" s="200"/>
    </row>
    <row r="69" spans="1:11" ht="15">
      <c r="A69" s="70" t="s">
        <v>14</v>
      </c>
      <c r="B69" s="70" t="s">
        <v>15</v>
      </c>
      <c r="C69" s="70" t="s">
        <v>16</v>
      </c>
      <c r="D69" s="70" t="s">
        <v>13</v>
      </c>
      <c r="E69" s="70" t="s">
        <v>1</v>
      </c>
      <c r="H69" s="71" t="s">
        <v>30</v>
      </c>
      <c r="I69" s="72" t="s">
        <v>35</v>
      </c>
      <c r="J69" s="71" t="s">
        <v>34</v>
      </c>
      <c r="K69" s="108" t="s">
        <v>168</v>
      </c>
    </row>
    <row r="70" spans="1:11" ht="15">
      <c r="A70" s="73">
        <v>1</v>
      </c>
      <c r="B70" s="152">
        <v>232</v>
      </c>
      <c r="C70" s="153">
        <v>2.39</v>
      </c>
      <c r="D70" s="75" t="str">
        <f>IF(ISNA(VLOOKUP(B70,'Entry List Master'!$A$2:$J$1058,2)),"",VLOOKUP(B70,'Entry List Master'!$A$2:$J$1058,2))</f>
        <v>Ultan O'Callaghan</v>
      </c>
      <c r="E70" s="75" t="str">
        <f>IF(ISNA(VLOOKUP(B70,'Entry List Master'!$A$2:$J$1058,4)),"",VLOOKUP(B70,'Entry List Master'!$A$2:$J$1058,4))</f>
        <v>3 Ways AC</v>
      </c>
      <c r="G70" s="76" t="s">
        <v>25</v>
      </c>
      <c r="H70" s="69">
        <f>IF(AND($A70=1,$E70=$H69),14,0)+IF(AND($A71=2,$E71=$H69),11,0)+IF(AND($A72=3,$E72=$H69),9,0)+IF(AND($A73=4,$E73=$H69),8,0)+IF(AND($A74=5,$E74=$H69),7,0)+IF(AND($A75=6,$E75=$H69),6,0)+IF(AND($A76=7,$E76=$H69),5,0)+IF(AND($A77=8,$E77=$H69),4,0)+IF(AND($A78=9,$E78=$H69),3,0)+IF(AND($A79=10,$E79=$H69),2,0)+IF(AND($A80=11,$E80=$H69),1,0)+IF(AND($A81=12,$E81=$H69),1,0)</f>
        <v>22</v>
      </c>
      <c r="I70" s="69">
        <f>IF(AND($A70=1,$E70=$I69),14,0)+IF(AND($A71=2,$E71=$I69),11,0)+IF(AND($A72=3,$E72=$I69),9,0)+IF(AND($A73=4,$E73=$I69),8,0)+IF(AND($A74=5,$E74=$I69),7,0)+IF(AND($A75=6,$E75=$I69),6,0)+IF(AND($A76=7,$E76=$I69),5,0)+IF(AND($A77=8,$E77=$I69),4,0)+IF(AND($A78=9,$E78=$I69),3,0)+IF(AND($A79=10,$E79=$I69),2,0)+IF(AND($A80=11,$E80=$I69),1,0)+IF(AND($A81=12,$E81=$I69),1,0)</f>
        <v>25</v>
      </c>
      <c r="J70" s="69">
        <f>IF(AND($A70=1,$E70=$J69),14,0)+IF(AND($A71=2,$E71=$J69),11,0)+IF(AND($A72=3,$E72=$J69),9,0)+IF(AND($A73=4,$E73=$J69),8,0)+IF(AND($A74=5,$E74=$J69),7,0)+IF(AND($A75=6,$E75=$J69),6,0)+IF(AND($A76=7,$E76=$J69),5,0)+IF(AND($A77=8,$E77=$J69),4,0)+IF(AND($A78=9,$E78=$J69),3,0)+IF(AND($A79=10,$E79=$J69),2,0)+IF(AND($A80=11,$E80=J69),1,0)+IF(AND($A81=12,$E81=$J69),1,0)</f>
        <v>1</v>
      </c>
      <c r="K70" s="69">
        <f>IF(AND($A70=1,$E70=$K69),14,0)+IF(AND($A71=2,$E71=$K69),11,0)+IF(AND($A72=3,$E72=$K69),9,0)+IF(AND($A73=4,$E73=$K69),8,0)+IF(AND($A74=5,$E74=$K69),7,0)+IF(AND($A75=6,$E75=$K69),6,0)+IF(AND($A76=7,$E76=$K69),5,0)+IF(AND($A77=8,$E77=$K69),4,0)+IF(AND($A78=9,$E78=$K69),3,0)+IF(AND($A79=10,$E79=$K69),2,0)+IF(AND($A80=11,$E80=K69),1,0)+IF(AND($A81=12,$E81=$K69),1,0)</f>
        <v>0</v>
      </c>
    </row>
    <row r="71" spans="1:11" ht="15">
      <c r="A71" s="73">
        <v>2</v>
      </c>
      <c r="B71" s="152">
        <v>140</v>
      </c>
      <c r="C71" s="153">
        <v>2.43</v>
      </c>
      <c r="D71" s="75" t="str">
        <f>IF(ISNA(VLOOKUP(B71,'Entry List Master'!$A$2:$J$1058,2)),"",VLOOKUP(B71,'Entry List Master'!$A$2:$J$1058,2))</f>
        <v>Thomas McKeveney</v>
      </c>
      <c r="E71" s="75" t="str">
        <f>IF(ISNA(VLOOKUP(B71,'Entry List Master'!$A$2:$J$1058,4)),"",VLOOKUP(B71,'Entry List Master'!$A$2:$J$1058,4))</f>
        <v>Burren AC</v>
      </c>
      <c r="G71" s="76" t="s">
        <v>27</v>
      </c>
      <c r="H71" s="77">
        <f>IF($H72&gt;=7,3,IF($H72&gt;=5,2,IF($H72&gt;=3,1,0)))</f>
        <v>2</v>
      </c>
      <c r="I71" s="77">
        <f>IF($I72&gt;=7,3,IF($I72&gt;=5,2,IF($I72&gt;=3,1,0)))</f>
        <v>1</v>
      </c>
      <c r="J71" s="77">
        <f>IF($J72&gt;=7,3,IF($J72&gt;=5,2,IF($J72&gt;=3,1,0)))</f>
        <v>0</v>
      </c>
      <c r="K71" s="77">
        <f>IF($K72&gt;=7,3,IF($K72&gt;=5,2,IF($K72&gt;=3,1,0)))</f>
        <v>0</v>
      </c>
    </row>
    <row r="72" spans="1:11" ht="15">
      <c r="A72" s="73">
        <v>3</v>
      </c>
      <c r="B72" s="152">
        <v>89</v>
      </c>
      <c r="C72" s="153">
        <v>2.46</v>
      </c>
      <c r="D72" s="75" t="str">
        <f>IF(ISNA(VLOOKUP(B72,'Entry List Master'!$A$2:$J$1058,2)),"",VLOOKUP(B72,'Entry List Master'!$A$2:$J$1058,2))</f>
        <v>Calum McDonagh</v>
      </c>
      <c r="E72" s="75" t="str">
        <f>IF(ISNA(VLOOKUP(B72,'Entry List Master'!$A$2:$J$1058,4)),"",VLOOKUP(B72,'Entry List Master'!$A$2:$J$1058,4))</f>
        <v>Burren AC</v>
      </c>
      <c r="G72" s="76" t="s">
        <v>51</v>
      </c>
      <c r="H72" s="78">
        <f>COUNTIF($E70:$E81,H69)</f>
        <v>5</v>
      </c>
      <c r="I72" s="78">
        <f>COUNTIF($E70:$E81,I69)</f>
        <v>3</v>
      </c>
      <c r="J72" s="78">
        <f>COUNTIF($E70:$E81,J69)</f>
        <v>1</v>
      </c>
      <c r="K72" s="78">
        <f>COUNTIF($E70:$E81,K69)</f>
        <v>0</v>
      </c>
    </row>
    <row r="73" spans="1:11" ht="15">
      <c r="A73" s="73">
        <v>4</v>
      </c>
      <c r="B73" s="152">
        <v>179</v>
      </c>
      <c r="C73" s="153">
        <v>3.05</v>
      </c>
      <c r="D73" s="75" t="str">
        <f>IF(ISNA(VLOOKUP(B73,'Entry List Master'!$A$2:$J$1058,2)),"",VLOOKUP(B73,'Entry List Master'!$A$2:$J$1058,2))</f>
        <v>Ryan Price</v>
      </c>
      <c r="E73" s="75" t="str">
        <f>IF(ISNA(VLOOKUP(B73,'Entry List Master'!$A$2:$J$1058,4)),"",VLOOKUP(B73,'Entry List Master'!$A$2:$J$1058,4))</f>
        <v>3 Ways AC</v>
      </c>
      <c r="G73" s="76" t="s">
        <v>26</v>
      </c>
      <c r="H73" s="69">
        <f>SUM(H70:H72)</f>
        <v>29</v>
      </c>
      <c r="I73" s="69">
        <f>SUM(I70:I72)</f>
        <v>29</v>
      </c>
      <c r="J73" s="69">
        <f>SUM(J70:J72)</f>
        <v>2</v>
      </c>
      <c r="K73" s="69">
        <f>SUM(K70:K72)</f>
        <v>0</v>
      </c>
    </row>
    <row r="74" spans="1:5" ht="15">
      <c r="A74" s="73">
        <v>5</v>
      </c>
      <c r="B74" s="152">
        <v>7</v>
      </c>
      <c r="C74" s="153">
        <v>3.1</v>
      </c>
      <c r="D74" s="75" t="str">
        <f>IF(ISNA(VLOOKUP(B74,'Entry List Master'!$A$2:$J$1058,2)),"",VLOOKUP(B74,'Entry List Master'!$A$2:$J$1058,2))</f>
        <v>Adam Hughes</v>
      </c>
      <c r="E74" s="75" t="str">
        <f>IF(ISNA(VLOOKUP(B74,'Entry List Master'!$A$2:$J$1058,4)),"",VLOOKUP(B74,'Entry List Master'!$A$2:$J$1058,4))</f>
        <v>Newcastle AC</v>
      </c>
    </row>
    <row r="75" spans="1:5" ht="15">
      <c r="A75" s="73">
        <v>6</v>
      </c>
      <c r="B75" s="152">
        <v>27</v>
      </c>
      <c r="C75" s="153">
        <v>3.15</v>
      </c>
      <c r="D75" s="75" t="str">
        <f>IF(ISNA(VLOOKUP(B75,'Entry List Master'!$A$2:$J$1058,2)),"",VLOOKUP(B75,'Entry List Master'!$A$2:$J$1058,2))</f>
        <v>Conor Campbell</v>
      </c>
      <c r="E75" s="75" t="str">
        <f>IF(ISNA(VLOOKUP(B75,'Entry List Master'!$A$2:$J$1058,4)),"",VLOOKUP(B75,'Entry List Master'!$A$2:$J$1058,4))</f>
        <v>Newcastle AC</v>
      </c>
    </row>
    <row r="76" spans="1:5" ht="15">
      <c r="A76" s="73">
        <v>7</v>
      </c>
      <c r="B76" s="152">
        <v>102</v>
      </c>
      <c r="C76" s="153">
        <v>3.17</v>
      </c>
      <c r="D76" s="75" t="str">
        <f>IF(ISNA(VLOOKUP(B76,'Entry List Master'!$A$2:$J$1058,2)),"",VLOOKUP(B76,'Entry List Master'!$A$2:$J$1058,2))</f>
        <v>Finn Murdock</v>
      </c>
      <c r="E76" s="75" t="str">
        <f>IF(ISNA(VLOOKUP(B76,'Entry List Master'!$A$2:$J$1058,4)),"",VLOOKUP(B76,'Entry List Master'!$A$2:$J$1058,4))</f>
        <v>Burren AC</v>
      </c>
    </row>
    <row r="77" spans="1:5" ht="15">
      <c r="A77" s="73">
        <v>8</v>
      </c>
      <c r="B77" s="152">
        <v>120</v>
      </c>
      <c r="C77" s="153">
        <v>3.18</v>
      </c>
      <c r="D77" s="75" t="str">
        <f>IF(ISNA(VLOOKUP(B77,'Entry List Master'!$A$2:$J$1058,2)),"",VLOOKUP(B77,'Entry List Master'!$A$2:$J$1058,2))</f>
        <v>Rory Corrigan</v>
      </c>
      <c r="E77" s="75" t="str">
        <f>IF(ISNA(VLOOKUP(B77,'Entry List Master'!$A$2:$J$1058,4)),"",VLOOKUP(B77,'Entry List Master'!$A$2:$J$1058,4))</f>
        <v>Newcastle AC</v>
      </c>
    </row>
    <row r="78" spans="1:5" ht="15">
      <c r="A78" s="73">
        <v>9</v>
      </c>
      <c r="B78" s="152">
        <v>126</v>
      </c>
      <c r="C78" s="153">
        <v>3.37</v>
      </c>
      <c r="D78" s="75" t="str">
        <f>IF(ISNA(VLOOKUP(B78,'Entry List Master'!$A$2:$J$1058,2)),"",VLOOKUP(B78,'Entry List Master'!$A$2:$J$1058,2))</f>
        <v>Ronan McVeigh</v>
      </c>
      <c r="E78" s="75" t="str">
        <f>IF(ISNA(VLOOKUP(B78,'Entry List Master'!$A$2:$J$1058,4)),"",VLOOKUP(B78,'Entry List Master'!$A$2:$J$1058,4))</f>
        <v>Newcastle AC</v>
      </c>
    </row>
    <row r="79" spans="1:5" ht="15">
      <c r="A79" s="73">
        <v>10</v>
      </c>
      <c r="B79" s="152">
        <v>19</v>
      </c>
      <c r="C79" s="153">
        <v>3.44</v>
      </c>
      <c r="D79" s="75" t="str">
        <f>IF(ISNA(VLOOKUP(B79,'Entry List Master'!$A$2:$J$1058,2)),"",VLOOKUP(B79,'Entry List Master'!$A$2:$J$1058,2))</f>
        <v>Conrad Rice</v>
      </c>
      <c r="E79" s="75" t="str">
        <f>IF(ISNA(VLOOKUP(B79,'Entry List Master'!$A$2:$J$1058,4)),"",VLOOKUP(B79,'Entry List Master'!$A$2:$J$1058,4))</f>
        <v>Newcastle AC</v>
      </c>
    </row>
    <row r="80" spans="1:5" ht="15">
      <c r="A80" s="73">
        <v>11</v>
      </c>
      <c r="B80" s="152">
        <v>5</v>
      </c>
      <c r="C80" s="153">
        <v>4.2</v>
      </c>
      <c r="D80" s="75" t="str">
        <f>IF(ISNA(VLOOKUP(B80,'Entry List Master'!$A$2:$J$1058,2)),"",VLOOKUP(B80,'Entry List Master'!$A$2:$J$1058,2))</f>
        <v>Christopher McMullan</v>
      </c>
      <c r="E80" s="75" t="str">
        <f>IF(ISNA(VLOOKUP(B80,'Entry List Master'!$A$2:$J$1058,4)),"",VLOOKUP(B80,'Entry List Master'!$A$2:$J$1058,4))</f>
        <v>East Down AC</v>
      </c>
    </row>
    <row r="81" spans="1:5" ht="15">
      <c r="A81" s="73">
        <v>12</v>
      </c>
      <c r="C81" s="74"/>
      <c r="D81" s="75">
        <f>IF(ISNA(VLOOKUP(B81,'Entry List Master'!$A$2:$J$1058,2)),"",VLOOKUP(B81,'Entry List Master'!$A$2:$J$1058,2))</f>
      </c>
      <c r="E81" s="75">
        <f>IF(ISNA(VLOOKUP(B81,'Entry List Master'!$A$2:$J$1058,4)),"",VLOOKUP(B81,'Entry List Master'!$A$2:$J$1058,4))</f>
      </c>
    </row>
    <row r="82" spans="4:5" ht="15">
      <c r="D82" s="75"/>
      <c r="E82" s="75"/>
    </row>
    <row r="83" spans="1:5" ht="15">
      <c r="A83" s="200" t="s">
        <v>5</v>
      </c>
      <c r="B83" s="200"/>
      <c r="C83" s="200"/>
      <c r="D83" s="200"/>
      <c r="E83" s="200"/>
    </row>
    <row r="84" spans="1:11" ht="15">
      <c r="A84" s="70" t="s">
        <v>14</v>
      </c>
      <c r="B84" s="70" t="s">
        <v>15</v>
      </c>
      <c r="C84" s="70" t="s">
        <v>16</v>
      </c>
      <c r="D84" s="70" t="s">
        <v>13</v>
      </c>
      <c r="E84" s="70" t="s">
        <v>1</v>
      </c>
      <c r="H84" s="71" t="s">
        <v>30</v>
      </c>
      <c r="I84" s="72" t="s">
        <v>35</v>
      </c>
      <c r="J84" s="71" t="s">
        <v>34</v>
      </c>
      <c r="K84" s="71" t="s">
        <v>168</v>
      </c>
    </row>
    <row r="85" spans="1:11" ht="15">
      <c r="A85" s="73">
        <v>1</v>
      </c>
      <c r="B85" s="152">
        <v>230</v>
      </c>
      <c r="C85" s="153">
        <v>2.49</v>
      </c>
      <c r="D85" s="75" t="str">
        <f>IF(ISNA(VLOOKUP(B85,'Entry List Master'!$A$2:$J$1058,2)),"",VLOOKUP(B85,'Entry List Master'!$A$2:$J$1058,2))</f>
        <v>Olivia Hall</v>
      </c>
      <c r="E85" s="75" t="str">
        <f>IF(ISNA(VLOOKUP(B85,'Entry List Master'!$A$2:$J$1058,4)),"",VLOOKUP(B85,'Entry List Master'!$A$2:$J$1058,4))</f>
        <v>3 Ways AC</v>
      </c>
      <c r="G85" s="76" t="s">
        <v>25</v>
      </c>
      <c r="H85" s="69">
        <f>IF(AND($A85=1,$E85=$H84),14,0)+IF(AND($A86=2,$E86=$H84),11,0)+IF(AND($A87=3,$E87=$H84),9,0)+IF(AND($A88=4,$E88=$H84),8,0)+IF(AND($A89=5,$E89=$H84),7,0)+IF(AND($A90=6,$E90=$H84),6,0)+IF(AND($A91=7,$E91=$H84),5,0)+IF(AND($A92=8,$E92=$H84),4,0)+IF(AND($A93=9,$E93=$H84),3,0)+IF(AND($A94=10,$E94=$H84),2,0)+IF(AND($A95=11,$E95=$H84),1,0)+IF(AND($A96=12,$E96=$H84),1,0)</f>
        <v>14</v>
      </c>
      <c r="I85" s="69">
        <f>IF(AND($A85=1,$E85=$I84),14,0)+IF(AND($A86=2,$E86=$I84),11,0)+IF(AND($A87=3,$E87=$I84),9,0)+IF(AND($A88=4,$E88=$I84),8,0)+IF(AND($A89=5,$E89=$I84),7,0)+IF(AND($A90=6,$E90=$I84),6,0)+IF(AND($A91=7,$E91=$I84),5,0)+IF(AND($A92=8,$E92=$I84),4,0)+IF(AND($A93=9,$E93=$I84),3,0)+IF(AND($A94=10,$E94=$I84),2,0)+IF(AND($A95=11,$E95=$I84),1,0)+IF(AND($A96=12,$E96=$I84),1,0)</f>
        <v>40</v>
      </c>
      <c r="J85" s="69">
        <f>IF(AND($A85=1,$E85=$J84),14,0)+IF(AND($A86=2,$E86=$J84),11,0)+IF(AND($A87=3,$E87=$J84),9,0)+IF(AND($A88=4,$E88=$J84),8,0)+IF(AND($A89=5,$E89=$J84),7,0)+IF(AND($A90=6,$E90=$J84),6,0)+IF(AND($A91=7,$E91=$J84),5,0)+IF(AND($A92=8,$E92=$J84),4,0)+IF(AND($A93=9,$E93=$J84),3,0)+IF(AND($A94=10,$E94=$J84),2,0)+IF(AND($A95=11,$E95=J84),1,0)+IF(AND($A96=12,$E96=$J84),1,0)</f>
        <v>3</v>
      </c>
      <c r="K85" s="69">
        <f>IF(AND($A85=1,$E85=$K84),14,0)+IF(AND($A86=2,$E86=$K84),11,0)+IF(AND($A87=3,$E87=$K84),9,0)+IF(AND($A88=4,$E88=$K84),8,0)+IF(AND($A89=5,$E89=$K84),7,0)+IF(AND($A90=6,$E90=$K84),6,0)+IF(AND($A91=7,$E91=$K84),5,0)+IF(AND($A92=8,$E92=$K84),4,0)+IF(AND($A93=9,$E93=$K84),3,0)+IF(AND($A94=10,$E94=$K84),2,0)+IF(AND($A95=11,$E95=K84),1,0)+IF(AND($A96=12,$E96=$K84),1,0)</f>
        <v>0</v>
      </c>
    </row>
    <row r="86" spans="1:11" ht="15">
      <c r="A86" s="73">
        <v>2</v>
      </c>
      <c r="B86" s="152">
        <v>160</v>
      </c>
      <c r="C86" s="153">
        <v>2.58</v>
      </c>
      <c r="D86" s="75" t="str">
        <f>IF(ISNA(VLOOKUP(B86,'Entry List Master'!$A$2:$J$1058,2)),"",VLOOKUP(B86,'Entry List Master'!$A$2:$J$1058,2))</f>
        <v>Eva Sloan</v>
      </c>
      <c r="E86" s="75" t="str">
        <f>IF(ISNA(VLOOKUP(B86,'Entry List Master'!$A$2:$J$1058,4)),"",VLOOKUP(B86,'Entry List Master'!$A$2:$J$1058,4))</f>
        <v>Burren AC</v>
      </c>
      <c r="G86" s="76" t="s">
        <v>27</v>
      </c>
      <c r="H86" s="77">
        <f>IF($H87&gt;=7,3,IF($H87&gt;=5,2,IF($H87&gt;=3,1,0)))</f>
        <v>1</v>
      </c>
      <c r="I86" s="77">
        <f>IF($I87&gt;=7,3,IF($I87&gt;=5,2,IF($I87&gt;=3,1,0)))</f>
        <v>2</v>
      </c>
      <c r="J86" s="77">
        <f>IF($J87&gt;=7,3,IF($J87&gt;=5,2,IF($J87&gt;=3,1,0)))</f>
        <v>0</v>
      </c>
      <c r="K86" s="77">
        <f>IF($K87&gt;=7,3,IF($K87&gt;=5,2,IF($K87&gt;=3,1,0)))</f>
        <v>0</v>
      </c>
    </row>
    <row r="87" spans="1:11" ht="15">
      <c r="A87" s="73">
        <v>3</v>
      </c>
      <c r="B87" s="152">
        <v>72</v>
      </c>
      <c r="C87" s="153">
        <v>3.07</v>
      </c>
      <c r="D87" s="75" t="str">
        <f>IF(ISNA(VLOOKUP(B87,'Entry List Master'!$A$2:$J$1058,2)),"",VLOOKUP(B87,'Entry List Master'!$A$2:$J$1058,2))</f>
        <v>Izzy O'Farrell</v>
      </c>
      <c r="E87" s="75" t="str">
        <f>IF(ISNA(VLOOKUP(B87,'Entry List Master'!$A$2:$J$1058,4)),"",VLOOKUP(B87,'Entry List Master'!$A$2:$J$1058,4))</f>
        <v>Burren AC</v>
      </c>
      <c r="G87" s="76" t="s">
        <v>51</v>
      </c>
      <c r="H87" s="78">
        <f>COUNTIF($E85:$E96,H84)</f>
        <v>3</v>
      </c>
      <c r="I87" s="78">
        <f>COUNTIF($E85:$E96,I84)</f>
        <v>6</v>
      </c>
      <c r="J87" s="78">
        <f>COUNTIF($E85:$E96,J84)</f>
        <v>2</v>
      </c>
      <c r="K87" s="78">
        <f>COUNTIF($E85:$E96,K84)</f>
        <v>0</v>
      </c>
    </row>
    <row r="88" spans="1:11" ht="15">
      <c r="A88" s="73">
        <v>4</v>
      </c>
      <c r="B88" s="152">
        <v>211</v>
      </c>
      <c r="C88" s="153">
        <v>3.08</v>
      </c>
      <c r="D88" s="75" t="str">
        <f>IF(ISNA(VLOOKUP(B88,'Entry List Master'!$A$2:$J$1058,2)),"",VLOOKUP(B88,'Entry List Master'!$A$2:$J$1058,2))</f>
        <v>Clara McKay</v>
      </c>
      <c r="E88" s="75" t="str">
        <f>IF(ISNA(VLOOKUP(B88,'Entry List Master'!$A$2:$J$1058,4)),"",VLOOKUP(B88,'Entry List Master'!$A$2:$J$1058,4))</f>
        <v>Burren AC</v>
      </c>
      <c r="G88" s="76" t="s">
        <v>26</v>
      </c>
      <c r="H88" s="69">
        <f>SUM(H85:H87)</f>
        <v>18</v>
      </c>
      <c r="I88" s="69">
        <f>SUM(I85:I87)</f>
        <v>48</v>
      </c>
      <c r="J88" s="69">
        <f>SUM(J85:J87)</f>
        <v>5</v>
      </c>
      <c r="K88" s="69">
        <f>SUM(K85:K87)</f>
        <v>0</v>
      </c>
    </row>
    <row r="89" spans="1:5" ht="15">
      <c r="A89" s="73">
        <v>5</v>
      </c>
      <c r="B89" s="152">
        <v>52</v>
      </c>
      <c r="C89" s="153">
        <v>3.2</v>
      </c>
      <c r="D89" s="75" t="str">
        <f>IF(ISNA(VLOOKUP(B89,'Entry List Master'!$A$2:$J$1058,2)),"",VLOOKUP(B89,'Entry List Master'!$A$2:$J$1058,2))</f>
        <v>Grace Morgan</v>
      </c>
      <c r="E89" s="75" t="str">
        <f>IF(ISNA(VLOOKUP(B89,'Entry List Master'!$A$2:$J$1058,4)),"",VLOOKUP(B89,'Entry List Master'!$A$2:$J$1058,4))</f>
        <v>Burren AC</v>
      </c>
    </row>
    <row r="90" spans="1:5" ht="15">
      <c r="A90" s="73">
        <v>6</v>
      </c>
      <c r="B90" s="152">
        <v>37</v>
      </c>
      <c r="C90" s="153">
        <v>3.25</v>
      </c>
      <c r="D90" s="75" t="str">
        <f>IF(ISNA(VLOOKUP(B90,'Entry List Master'!$A$2:$J$1058,2)),"",VLOOKUP(B90,'Entry List Master'!$A$2:$J$1058,2))</f>
        <v>Tierna Bardon</v>
      </c>
      <c r="E90" s="75" t="str">
        <f>IF(ISNA(VLOOKUP(B90,'Entry List Master'!$A$2:$J$1058,4)),"",VLOOKUP(B90,'Entry List Master'!$A$2:$J$1058,4))</f>
        <v>Newcastle AC</v>
      </c>
    </row>
    <row r="91" spans="1:5" ht="15">
      <c r="A91" s="73">
        <v>7</v>
      </c>
      <c r="B91" s="152">
        <v>11</v>
      </c>
      <c r="C91" s="153">
        <v>3.29</v>
      </c>
      <c r="D91" s="75" t="str">
        <f>IF(ISNA(VLOOKUP(B91,'Entry List Master'!$A$2:$J$1058,2)),"",VLOOKUP(B91,'Entry List Master'!$A$2:$J$1058,2))</f>
        <v>Hannah Carson</v>
      </c>
      <c r="E91" s="75" t="str">
        <f>IF(ISNA(VLOOKUP(B91,'Entry List Master'!$A$2:$J$1058,4)),"",VLOOKUP(B91,'Entry List Master'!$A$2:$J$1058,4))</f>
        <v>Newcastle AC</v>
      </c>
    </row>
    <row r="92" spans="1:5" ht="15">
      <c r="A92" s="73">
        <v>8</v>
      </c>
      <c r="B92" s="152">
        <v>90</v>
      </c>
      <c r="C92" s="153">
        <v>3.29</v>
      </c>
      <c r="D92" s="75" t="str">
        <f>IF(ISNA(VLOOKUP(B92,'Entry List Master'!$A$2:$J$1058,2)),"",VLOOKUP(B92,'Entry List Master'!$A$2:$J$1058,2))</f>
        <v>Rose McPolin</v>
      </c>
      <c r="E92" s="75" t="str">
        <f>IF(ISNA(VLOOKUP(B92,'Entry List Master'!$A$2:$J$1058,4)),"",VLOOKUP(B92,'Entry List Master'!$A$2:$J$1058,4))</f>
        <v>Burren AC</v>
      </c>
    </row>
    <row r="93" spans="1:5" ht="15">
      <c r="A93" s="73">
        <v>9</v>
      </c>
      <c r="B93" s="152">
        <v>98</v>
      </c>
      <c r="C93" s="153">
        <v>3.36</v>
      </c>
      <c r="D93" s="75" t="str">
        <f>IF(ISNA(VLOOKUP(B93,'Entry List Master'!$A$2:$J$1058,2)),"",VLOOKUP(B93,'Entry List Master'!$A$2:$J$1058,2))</f>
        <v>Alea Brannigan</v>
      </c>
      <c r="E93" s="75" t="str">
        <f>IF(ISNA(VLOOKUP(B93,'Entry List Master'!$A$2:$J$1058,4)),"",VLOOKUP(B93,'Entry List Master'!$A$2:$J$1058,4))</f>
        <v>Newcastle AC</v>
      </c>
    </row>
    <row r="94" spans="1:5" ht="15">
      <c r="A94" s="73">
        <v>10</v>
      </c>
      <c r="B94" s="152">
        <v>185</v>
      </c>
      <c r="C94" s="153">
        <v>3.47</v>
      </c>
      <c r="D94" s="75" t="str">
        <f>IF(ISNA(VLOOKUP(B94,'Entry List Master'!$A$2:$J$1058,2)),"",VLOOKUP(B94,'Entry List Master'!$A$2:$J$1058,2))</f>
        <v>Ellie-Mae McGrattan </v>
      </c>
      <c r="E94" s="75" t="str">
        <f>IF(ISNA(VLOOKUP(B94,'Entry List Master'!$A$2:$J$1058,4)),"",VLOOKUP(B94,'Entry List Master'!$A$2:$J$1058,4))</f>
        <v>East Down AC</v>
      </c>
    </row>
    <row r="95" spans="1:5" ht="15">
      <c r="A95" s="73">
        <v>11</v>
      </c>
      <c r="B95" s="152">
        <v>192</v>
      </c>
      <c r="C95" s="153">
        <v>3.47</v>
      </c>
      <c r="D95" s="75" t="str">
        <f>IF(ISNA(VLOOKUP(B95,'Entry List Master'!$A$2:$J$1058,2)),"",VLOOKUP(B95,'Entry List Master'!$A$2:$J$1058,2))</f>
        <v>Lucy Morgan</v>
      </c>
      <c r="E95" s="75" t="str">
        <f>IF(ISNA(VLOOKUP(B95,'Entry List Master'!$A$2:$J$1058,4)),"",VLOOKUP(B95,'Entry List Master'!$A$2:$J$1058,4))</f>
        <v>East Down AC</v>
      </c>
    </row>
    <row r="96" spans="1:5" ht="15">
      <c r="A96" s="73">
        <v>12</v>
      </c>
      <c r="B96" s="152">
        <v>162</v>
      </c>
      <c r="C96" s="153">
        <v>3.48</v>
      </c>
      <c r="D96" s="75" t="str">
        <f>IF(ISNA(VLOOKUP(B96,'Entry List Master'!$A$2:$J$1058,2)),"",VLOOKUP(B96,'Entry List Master'!$A$2:$J$1058,2))</f>
        <v>Rhian Boal</v>
      </c>
      <c r="E96" s="75" t="str">
        <f>IF(ISNA(VLOOKUP(B96,'Entry List Master'!$A$2:$J$1058,4)),"",VLOOKUP(B96,'Entry List Master'!$A$2:$J$1058,4))</f>
        <v>Burren AC</v>
      </c>
    </row>
    <row r="97" spans="4:5" ht="15">
      <c r="D97" s="75"/>
      <c r="E97" s="75"/>
    </row>
    <row r="98" spans="1:5" ht="15">
      <c r="A98" s="200" t="s">
        <v>6</v>
      </c>
      <c r="B98" s="200"/>
      <c r="C98" s="200"/>
      <c r="D98" s="200"/>
      <c r="E98" s="200"/>
    </row>
    <row r="99" spans="1:11" ht="15">
      <c r="A99" s="70" t="s">
        <v>14</v>
      </c>
      <c r="B99" s="70" t="s">
        <v>15</v>
      </c>
      <c r="C99" s="70" t="s">
        <v>16</v>
      </c>
      <c r="D99" s="70" t="s">
        <v>13</v>
      </c>
      <c r="E99" s="70" t="s">
        <v>1</v>
      </c>
      <c r="H99" s="71" t="s">
        <v>30</v>
      </c>
      <c r="I99" s="72" t="s">
        <v>35</v>
      </c>
      <c r="J99" s="71" t="s">
        <v>34</v>
      </c>
      <c r="K99" s="71" t="s">
        <v>168</v>
      </c>
    </row>
    <row r="100" spans="1:11" ht="15">
      <c r="A100" s="73">
        <v>1</v>
      </c>
      <c r="B100" s="152">
        <v>172</v>
      </c>
      <c r="C100" s="153">
        <v>3.38</v>
      </c>
      <c r="D100" s="75" t="str">
        <f>IF(ISNA(VLOOKUP(B100,'Entry List Master'!$A$2:$J$1058,2)),"",VLOOKUP(B100,'Entry List Master'!$A$2:$J$1058,2))</f>
        <v>Danny Williamson</v>
      </c>
      <c r="E100" s="75" t="str">
        <f>IF(ISNA(VLOOKUP(B100,'Entry List Master'!$A$2:$J$1058,4)),"",VLOOKUP(B100,'Entry List Master'!$A$2:$J$1058,4))</f>
        <v>Newcastle AC</v>
      </c>
      <c r="G100" s="76" t="s">
        <v>25</v>
      </c>
      <c r="H100" s="69">
        <f>IF(AND($A100=1,$E100=$H99),14,0)+IF(AND($A101=2,$E101=$H99),11,0)+IF(AND($A102=3,$E102=$H99),9,0)+IF(AND($A103=4,$E118=$H99),8,0)+IF(AND($A104=5,$E103=$H99),7,0)+IF(AND($A105=6,$E104=$H99),6,0)+IF(AND($A106=7,$E105=$H99),5,0)+IF(AND($A107=8,$E106=$H99),4,0)+IF(AND($A108=9,$E107=$H99),3,0)+IF(AND($A109=10,$E109=$H99),2,0)+IF(AND($A110=11,$E110=$H99),1,0)+IF(AND($A111=12,$E111=$H99),1,0)</f>
        <v>25</v>
      </c>
      <c r="I100" s="69">
        <f>IF(AND($A100=1,$E100=$I99),14,0)+IF(AND($A101=2,$E101=$I99),11,0)+IF(AND($A102=3,$E102=$I99),9,0)+IF(AND($A103=4,$E118=$I99),8,0)+IF(AND($A104=5,$E103=$I99),7,0)+IF(AND($A105=6,$E104=$I99),6,0)+IF(AND($A106=7,$E105=$I99),5,0)+IF(AND($A107=8,$E106=$I99),4,0)+IF(AND($A108=9,$E107=$I99),3,0)+IF(AND($A109=10,$E109=$I99),2,0)+IF(AND($A110=11,$E110=$I99),1,0)+IF(AND($A111=12,$E111=$I99),1,0)</f>
        <v>19</v>
      </c>
      <c r="J100" s="69">
        <f>IF(AND($A100=1,$E100=$J99),14,0)+IF(AND($A101=2,$E101=$J99),11,0)+IF(AND($A102=3,$E102=$J99),9,0)+IF(AND($A103=4,$E118=$J99),8,0)+IF(AND($A104=5,$E103=$J99),7,0)+IF(AND($A105=6,$E104=$J99),6,0)+IF(AND($A106=7,$E105=$J99),5,0)+IF(AND($A107=8,$E106=$J99),4,0)+IF(AND($A108=9,$E107=$J99),3,0)+IF(AND($A109=10,$E109=$J99),2,0)+IF(AND($A110=11,$E110=J99),1,0)+IF(AND($A111=12,$E111=$J99),1,0)</f>
        <v>0</v>
      </c>
      <c r="K100" s="69">
        <f>IF(AND($A100=1,$E100=$K99),14,0)+IF(AND($A101=2,$E101=$K99),11,0)+IF(AND($A102=3,$E102=$K99),9,0)+IF(AND($A103=4,$E118=$K99),8,0)+IF(AND($A104=5,$E103=$K99),7,0)+IF(AND($A105=6,$E104=$K99),6,0)+IF(AND($A106=7,$E105=$K99),5,0)+IF(AND($A107=8,$E106=$K99),4,0)+IF(AND($A108=9,$E107=$K99),3,0)+IF(AND($A109=10,$E109=$K99),2,0)+IF(AND($A110=11,$E110=K99),1,0)+IF(AND($A111=12,$E111=$K99),1,0)</f>
        <v>16</v>
      </c>
    </row>
    <row r="101" spans="1:11" ht="15">
      <c r="A101" s="73">
        <v>2</v>
      </c>
      <c r="B101" s="152">
        <v>92</v>
      </c>
      <c r="C101" s="153">
        <v>3.43</v>
      </c>
      <c r="D101" s="75" t="str">
        <f>IF(ISNA(VLOOKUP(B101,'Entry List Master'!$A$2:$J$1058,2)),"",VLOOKUP(B101,'Entry List Master'!$A$2:$J$1058,2))</f>
        <v>Patrick McCarthy</v>
      </c>
      <c r="E101" s="75" t="str">
        <f>IF(ISNA(VLOOKUP(B101,'Entry List Master'!$A$2:$J$1058,4)),"",VLOOKUP(B101,'Entry List Master'!$A$2:$J$1058,4))</f>
        <v>Burren AC</v>
      </c>
      <c r="G101" s="76" t="s">
        <v>27</v>
      </c>
      <c r="H101" s="77">
        <f>IF($H102&gt;=7,3,IF($H102&gt;=5,2,IF($H102&gt;=3,1,0)))</f>
        <v>1</v>
      </c>
      <c r="I101" s="77">
        <f>IF($I102&gt;=7,3,IF($I102&gt;=5,2,IF($I102&gt;=3,1,0)))</f>
        <v>0</v>
      </c>
      <c r="J101" s="77">
        <f>IF($J102&gt;=7,3,IF($J102&gt;=5,2,IF($J102&gt;=3,1,0)))</f>
        <v>0</v>
      </c>
      <c r="K101" s="77">
        <f>IF($K102&gt;=7,3,IF($K102&gt;=5,2,IF($K102&gt;=3,1,0)))</f>
        <v>0</v>
      </c>
    </row>
    <row r="102" spans="1:11" ht="15">
      <c r="A102" s="73">
        <v>3</v>
      </c>
      <c r="B102" s="152">
        <v>78</v>
      </c>
      <c r="C102" s="153">
        <v>3.51</v>
      </c>
      <c r="D102" s="75" t="str">
        <f>IF(ISNA(VLOOKUP(B102,'Entry List Master'!$A$2:$J$1058,2)),"",VLOOKUP(B102,'Entry List Master'!$A$2:$J$1058,2))</f>
        <v>Ryan McDowell</v>
      </c>
      <c r="E102" s="75" t="str">
        <f>IF(ISNA(VLOOKUP(B102,'Entry List Master'!$A$2:$J$1058,4)),"",VLOOKUP(B102,'Entry List Master'!$A$2:$J$1058,4))</f>
        <v>Dromore AC</v>
      </c>
      <c r="G102" s="76" t="s">
        <v>51</v>
      </c>
      <c r="H102" s="78">
        <f>COUNTIF($E100:$E111,H99)</f>
        <v>3</v>
      </c>
      <c r="I102" s="78">
        <f>COUNTIF($E100:$E111,I99)</f>
        <v>1</v>
      </c>
      <c r="J102" s="78">
        <f>COUNTIF($E100:$E111,J99)</f>
        <v>0</v>
      </c>
      <c r="K102" s="78">
        <f>COUNTIF($E100:$E111,K99)</f>
        <v>2</v>
      </c>
    </row>
    <row r="103" spans="1:11" ht="15">
      <c r="A103" s="73">
        <v>4</v>
      </c>
      <c r="B103" s="152">
        <v>94</v>
      </c>
      <c r="C103" s="153">
        <v>3.55</v>
      </c>
      <c r="D103" s="75" t="str">
        <f>IF(ISNA(VLOOKUP(B103,'Entry List Master'!$A$2:$J$1058,2)),"",VLOOKUP(B103,'Entry List Master'!$A$2:$J$1058,2))</f>
        <v>Justin Burns</v>
      </c>
      <c r="E103" s="75" t="str">
        <f>IF(ISNA(VLOOKUP(B103,'Entry List Master'!$A$2:$J$1058,4)),"",VLOOKUP(B103,'Entry List Master'!$A$2:$J$1058,4))</f>
        <v>Dromore AC</v>
      </c>
      <c r="G103" s="76" t="s">
        <v>26</v>
      </c>
      <c r="H103" s="69">
        <f>SUM(H100:H102)</f>
        <v>29</v>
      </c>
      <c r="I103" s="69">
        <f>SUM(I100:I102)</f>
        <v>20</v>
      </c>
      <c r="J103" s="69">
        <f>SUM(J100:J102)</f>
        <v>0</v>
      </c>
      <c r="K103" s="69">
        <f>SUM(K100:K102)</f>
        <v>18</v>
      </c>
    </row>
    <row r="104" spans="1:5" ht="15">
      <c r="A104" s="73">
        <v>5</v>
      </c>
      <c r="B104" s="152">
        <v>35</v>
      </c>
      <c r="C104" s="153">
        <v>4.31</v>
      </c>
      <c r="D104" s="75" t="str">
        <f>IF(ISNA(VLOOKUP(B104,'Entry List Master'!$A$2:$J$1058,2)),"",VLOOKUP(B104,'Entry List Master'!$A$2:$J$1058,2))</f>
        <v>Pierce Bardon</v>
      </c>
      <c r="E104" s="75" t="str">
        <f>IF(ISNA(VLOOKUP(B104,'Entry List Master'!$A$2:$J$1058,4)),"",VLOOKUP(B104,'Entry List Master'!$A$2:$J$1058,4))</f>
        <v>Newcastle AC</v>
      </c>
    </row>
    <row r="105" spans="1:5" ht="15">
      <c r="A105" s="73">
        <v>6</v>
      </c>
      <c r="B105" s="152">
        <v>135</v>
      </c>
      <c r="C105" s="152">
        <v>4.41</v>
      </c>
      <c r="D105" s="75" t="str">
        <f>IF(ISNA(VLOOKUP(B105,'Entry List Master'!$A$2:$J$1058,2)),"",VLOOKUP(B105,'Entry List Master'!$A$2:$J$1058,2))</f>
        <v>Joseph McDaid</v>
      </c>
      <c r="E105" s="75" t="str">
        <f>IF(ISNA(VLOOKUP(B105,'Entry List Master'!$A$2:$J$1058,4)),"",VLOOKUP(B105,'Entry List Master'!$A$2:$J$1058,4))</f>
        <v>Newcastle AC</v>
      </c>
    </row>
    <row r="106" spans="1:5" ht="15">
      <c r="A106" s="73">
        <v>7</v>
      </c>
      <c r="C106" s="74"/>
      <c r="D106" s="75">
        <f>IF(ISNA(VLOOKUP(B106,'Entry List Master'!$A$2:$J$1058,2)),"",VLOOKUP(B106,'Entry List Master'!$A$2:$J$1058,2))</f>
      </c>
      <c r="E106" s="75">
        <f>IF(ISNA(VLOOKUP(B106,'Entry List Master'!$A$2:$J$1058,4)),"",VLOOKUP(B106,'Entry List Master'!$A$2:$J$1058,4))</f>
      </c>
    </row>
    <row r="107" spans="1:5" ht="15">
      <c r="A107" s="73">
        <v>8</v>
      </c>
      <c r="C107" s="74"/>
      <c r="D107" s="75">
        <f>IF(ISNA(VLOOKUP(B107,'Entry List Master'!$A$2:$J$1058,2)),"",VLOOKUP(B107,'Entry List Master'!$A$2:$J$1058,2))</f>
      </c>
      <c r="E107" s="75">
        <f>IF(ISNA(VLOOKUP(B107,'Entry List Master'!$A$2:$J$1058,4)),"",VLOOKUP(B107,'Entry List Master'!$A$2:$J$1058,4))</f>
      </c>
    </row>
    <row r="108" spans="1:5" ht="15">
      <c r="A108" s="73">
        <v>9</v>
      </c>
      <c r="D108" s="75">
        <f>IF(ISNA(VLOOKUP(B108,'Entry List Master'!$A$2:$J$1058,2)),"",VLOOKUP(B108,'Entry List Master'!$A$2:$J$1058,2))</f>
      </c>
      <c r="E108" s="75">
        <f>IF(ISNA(VLOOKUP(B108,'Entry List Master'!$A$2:$J$1058,4)),"",VLOOKUP(B108,'Entry List Master'!$A$2:$J$1058,4))</f>
      </c>
    </row>
    <row r="109" spans="1:5" ht="15">
      <c r="A109" s="73">
        <v>10</v>
      </c>
      <c r="C109" s="74"/>
      <c r="D109" s="75">
        <f>IF(ISNA(VLOOKUP(B109,'Entry List Master'!$A$2:$J$1058,2)),"",VLOOKUP(B109,'Entry List Master'!$A$2:$J$1058,2))</f>
      </c>
      <c r="E109" s="75">
        <f>IF(ISNA(VLOOKUP(B109,'Entry List Master'!$A$2:$J$1058,4)),"",VLOOKUP(B109,'Entry List Master'!$A$2:$J$1058,4))</f>
      </c>
    </row>
    <row r="110" spans="1:5" ht="15">
      <c r="A110" s="73">
        <v>11</v>
      </c>
      <c r="C110" s="74"/>
      <c r="D110" s="75">
        <f>IF(ISNA(VLOOKUP(B110,'Entry List Master'!$A$2:$J$1058,2)),"",VLOOKUP(B110,'Entry List Master'!$A$2:$J$1058,2))</f>
      </c>
      <c r="E110" s="75">
        <f>IF(ISNA(VLOOKUP(B110,'Entry List Master'!$A$2:$J$1058,4)),"",VLOOKUP(B110,'Entry List Master'!$A$2:$J$1058,4))</f>
      </c>
    </row>
    <row r="111" spans="1:5" ht="15">
      <c r="A111" s="73">
        <v>12</v>
      </c>
      <c r="C111" s="74"/>
      <c r="D111" s="75">
        <f>IF(ISNA(VLOOKUP(B111,'Entry List Master'!$A$2:$J$1058,2)),"",VLOOKUP(B111,'Entry List Master'!$A$2:$J$1058,2))</f>
      </c>
      <c r="E111" s="75">
        <f>IF(ISNA(VLOOKUP(B111,'Entry List Master'!$A$2:$J$1058,4)),"",VLOOKUP(B111,'Entry List Master'!$A$2:$J$1058,4))</f>
      </c>
    </row>
    <row r="113" spans="1:5" ht="15">
      <c r="A113" s="200" t="s">
        <v>4</v>
      </c>
      <c r="B113" s="200"/>
      <c r="C113" s="200"/>
      <c r="D113" s="200"/>
      <c r="E113" s="200"/>
    </row>
    <row r="114" spans="1:11" ht="15">
      <c r="A114" s="70" t="s">
        <v>14</v>
      </c>
      <c r="B114" s="70" t="s">
        <v>15</v>
      </c>
      <c r="C114" s="70" t="s">
        <v>16</v>
      </c>
      <c r="D114" s="70" t="s">
        <v>13</v>
      </c>
      <c r="E114" s="70" t="s">
        <v>1</v>
      </c>
      <c r="H114" s="71" t="s">
        <v>30</v>
      </c>
      <c r="I114" s="72" t="s">
        <v>35</v>
      </c>
      <c r="J114" s="71" t="s">
        <v>34</v>
      </c>
      <c r="K114" s="71" t="s">
        <v>168</v>
      </c>
    </row>
    <row r="115" spans="1:11" ht="15">
      <c r="A115" s="73">
        <v>1</v>
      </c>
      <c r="B115" s="152">
        <v>149</v>
      </c>
      <c r="C115" s="153">
        <v>3.44</v>
      </c>
      <c r="D115" s="75" t="str">
        <f>IF(ISNA(VLOOKUP(B115,'Entry List Master'!$A$2:$J$1058,2)),"",VLOOKUP(B115,'Entry List Master'!$A$2:$J$1058,2))</f>
        <v>Bethany Nixon</v>
      </c>
      <c r="E115" s="75" t="str">
        <f>IF(ISNA(VLOOKUP(B115,'Entry List Master'!$A$2:$J$1058,4)),"",VLOOKUP(B115,'Entry List Master'!$A$2:$J$1058,4))</f>
        <v>Dromore AC</v>
      </c>
      <c r="G115" s="76" t="s">
        <v>25</v>
      </c>
      <c r="H115" s="69">
        <f>IF(AND($A115=1,$E115=$H114),14,0)+IF(AND($A116=2,$E116=$H114),11,0)+IF(AND($A117=3,$E117=$H114),9,0)+IF(AND($A118=4,$E133=$H114),8,0)+IF(AND($A119=5,$E119=$H114),7,0)+IF(AND($A120=6,$E120=$H114),6,0)+IF(AND($A121=7,$E121=$H114),5,0)+IF(AND($A122=8,$E122=$H114),4,0)+IF(AND($A123=9,$E123=$H114),3,0)+IF(AND($A124=10,$E124=$H114),2,0)+IF(AND($A125=11,$E125=$H114),1,0)+IF(AND($A126=12,$E126=$H114),1,0)</f>
        <v>21</v>
      </c>
      <c r="I115" s="69">
        <f>IF(AND($A115=1,$E115=$I114),14,0)+IF(AND($A116=2,$E116=$I114),11,0)+IF(AND($A117=3,$E117=$I114),9,0)+IF(AND($A118=4,$E133=$I114),8,0)+IF(AND($A119=5,$E119=$I114),7,0)+IF(AND($A120=6,$E120=$I114),6,0)+IF(AND($A121=7,$E121=$I114),5,0)+IF(AND($A122=8,$E122=$I114),4,0)+IF(AND($A123=9,$E123=$I114),3,0)+IF(AND($A124=10,$E124=$I114),2,0)+IF(AND($A125=11,$E125=$I114),1,0)+IF(AND($A126=12,$E126=$I114),1,0)</f>
        <v>9</v>
      </c>
      <c r="J115" s="69">
        <f>IF(AND($A115=1,$E115=$J114),14,0)+IF(AND($A116=2,$E116=$J114),11,0)+IF(AND($A117=3,$E117=$J114),9,0)+IF(AND($A118=4,$E133=$J114),8,0)+IF(AND($A119=5,$E119=$J114),7,0)+IF(AND($A120=6,$E120=$J114),6,0)+IF(AND($A121=7,$E121=$J114),5,0)+IF(AND($A122=8,$E122=$J114),4,0)+IF(AND($A123=9,$E123=$J114),3,0)+IF(AND($A124=10,$E124=$J114),2,0)+IF(AND($A125=11,$E125=J114),1,0)+IF(AND($A126=12,$E126=$J114),1,0)</f>
        <v>24</v>
      </c>
      <c r="K115" s="69">
        <f>IF(AND($A115=1,$E115=$K114),14,0)+IF(AND($A116=2,$E116=$K114),11,0)+IF(AND($A117=3,$E117=$K114),9,0)+IF(AND($A118=4,$E133=$K114),8,0)+IF(AND($A119=5,$E119=$K114),7,0)+IF(AND($A120=6,$E120=$K114),6,0)+IF(AND($A121=7,$E121=$K114),5,0)+IF(AND($A122=8,$E122=$K114),4,0)+IF(AND($A123=9,$E123=$K114),3,0)+IF(AND($A124=10,$E124=$K114),2,0)+IF(AND($A125=11,$E125=K114),1,0)+IF(AND($A126=12,$E126=$K114),1,0)</f>
        <v>14</v>
      </c>
    </row>
    <row r="116" spans="1:11" ht="15">
      <c r="A116" s="73">
        <v>2</v>
      </c>
      <c r="B116" s="152">
        <v>23</v>
      </c>
      <c r="C116" s="153">
        <v>3.59</v>
      </c>
      <c r="D116" s="75" t="str">
        <f>IF(ISNA(VLOOKUP(B116,'Entry List Master'!$A$2:$J$1058,2)),"",VLOOKUP(B116,'Entry List Master'!$A$2:$J$1058,2))</f>
        <v>Eve Kenneally</v>
      </c>
      <c r="E116" s="75" t="str">
        <f>IF(ISNA(VLOOKUP(B116,'Entry List Master'!$A$2:$J$1058,4)),"",VLOOKUP(B116,'Entry List Master'!$A$2:$J$1058,4))</f>
        <v>Newcastle AC</v>
      </c>
      <c r="G116" s="76" t="s">
        <v>27</v>
      </c>
      <c r="H116" s="77">
        <f>IF($H117&gt;=7,3,IF($H117&gt;=5,2,IF($H117&gt;=3,1,0)))</f>
        <v>1</v>
      </c>
      <c r="I116" s="77">
        <f>IF($I117&gt;=7,3,IF($I117&gt;=5,2,IF($I117&gt;=3,1,0)))</f>
        <v>0</v>
      </c>
      <c r="J116" s="77">
        <f>IF($J117&gt;=7,3,IF($J117&gt;=5,2,IF($J117&gt;=3,1,0)))</f>
        <v>1</v>
      </c>
      <c r="K116" s="77">
        <f>IF($K117&gt;=7,3,IF($K117&gt;=5,2,IF($K117&gt;=3,1,0)))</f>
        <v>0</v>
      </c>
    </row>
    <row r="117" spans="1:11" ht="15">
      <c r="A117" s="73">
        <v>3</v>
      </c>
      <c r="B117" s="152">
        <v>12</v>
      </c>
      <c r="C117" s="153">
        <v>4.06</v>
      </c>
      <c r="D117" s="75" t="str">
        <f>IF(ISNA(VLOOKUP(B117,'Entry List Master'!$A$2:$J$1058,2)),"",VLOOKUP(B117,'Entry List Master'!$A$2:$J$1058,2))</f>
        <v>Natasha Savage</v>
      </c>
      <c r="E117" s="75" t="str">
        <f>IF(ISNA(VLOOKUP(B117,'Entry List Master'!$A$2:$J$1058,4)),"",VLOOKUP(B117,'Entry List Master'!$A$2:$J$1058,4))</f>
        <v>East Down AC</v>
      </c>
      <c r="G117" s="76" t="s">
        <v>51</v>
      </c>
      <c r="H117" s="78">
        <f>COUNTIF($E115:$E126,H114)</f>
        <v>4</v>
      </c>
      <c r="I117" s="78">
        <f>COUNTIF($E115:$E126,I114)</f>
        <v>2</v>
      </c>
      <c r="J117" s="78">
        <f>COUNTIF($E115:$E126,J114)</f>
        <v>4</v>
      </c>
      <c r="K117" s="78">
        <f>COUNTIF($E115:$E126,K114)</f>
        <v>1</v>
      </c>
    </row>
    <row r="118" spans="1:11" ht="15">
      <c r="A118" s="73">
        <v>4</v>
      </c>
      <c r="B118" s="152">
        <v>100</v>
      </c>
      <c r="C118" s="153">
        <v>4.06</v>
      </c>
      <c r="D118" s="75" t="str">
        <f>IF(ISNA(VLOOKUP(B118,'Entry List Master'!$A$2:$J$1058,2)),"",VLOOKUP(B118,'Entry List Master'!$A$2:$J$1058,2))</f>
        <v>Maeve Murdock</v>
      </c>
      <c r="E118" s="75" t="str">
        <f>IF(ISNA(VLOOKUP(B118,'Entry List Master'!$A$2:$J$1058,4)),"",VLOOKUP(B118,'Entry List Master'!$A$2:$J$1058,4))</f>
        <v>Burren AC</v>
      </c>
      <c r="G118" s="76" t="s">
        <v>26</v>
      </c>
      <c r="H118" s="69">
        <f>SUM(H115:H117)</f>
        <v>26</v>
      </c>
      <c r="I118" s="69">
        <f>SUM(I115:I117)</f>
        <v>11</v>
      </c>
      <c r="J118" s="69">
        <f>SUM(J115:J117)</f>
        <v>29</v>
      </c>
      <c r="K118" s="69">
        <f>SUM(K115:K117)</f>
        <v>15</v>
      </c>
    </row>
    <row r="119" spans="1:5" ht="15">
      <c r="A119" s="73">
        <v>5</v>
      </c>
      <c r="B119" s="152">
        <v>57</v>
      </c>
      <c r="C119" s="152">
        <v>4.09</v>
      </c>
      <c r="D119" s="75" t="str">
        <f>IF(ISNA(VLOOKUP(B119,'Entry List Master'!$A$2:$J$1058,2)),"",VLOOKUP(B119,'Entry List Master'!$A$2:$J$1058,2))</f>
        <v>Aoife McCrickard</v>
      </c>
      <c r="E119" s="75" t="str">
        <f>IF(ISNA(VLOOKUP(B119,'Entry List Master'!$A$2:$J$1058,4)),"",VLOOKUP(B119,'Entry List Master'!$A$2:$J$1058,4))</f>
        <v>Newcastle AC</v>
      </c>
    </row>
    <row r="120" spans="1:5" ht="15">
      <c r="A120" s="73">
        <v>6</v>
      </c>
      <c r="B120" s="152">
        <v>15</v>
      </c>
      <c r="C120" s="153">
        <v>4.19</v>
      </c>
      <c r="D120" s="75" t="str">
        <f>IF(ISNA(VLOOKUP(B120,'Entry List Master'!$A$2:$J$1058,2)),"",VLOOKUP(B120,'Entry List Master'!$A$2:$J$1058,2))</f>
        <v>Grace Surginor</v>
      </c>
      <c r="E120" s="75" t="str">
        <f>IF(ISNA(VLOOKUP(B120,'Entry List Master'!$A$2:$J$1058,4)),"",VLOOKUP(B120,'Entry List Master'!$A$2:$J$1058,4))</f>
        <v>East Down AC</v>
      </c>
    </row>
    <row r="121" spans="1:5" ht="15">
      <c r="A121" s="73">
        <v>7</v>
      </c>
      <c r="B121" s="152">
        <v>111</v>
      </c>
      <c r="C121" s="153">
        <v>4.21</v>
      </c>
      <c r="D121" s="75" t="str">
        <f>IF(ISNA(VLOOKUP(B121,'Entry List Master'!$A$2:$J$1058,2)),"",VLOOKUP(B121,'Entry List Master'!$A$2:$J$1058,2))</f>
        <v>Beth Watterson</v>
      </c>
      <c r="E121" s="75" t="str">
        <f>IF(ISNA(VLOOKUP(B121,'Entry List Master'!$A$2:$J$1058,4)),"",VLOOKUP(B121,'Entry List Master'!$A$2:$J$1058,4))</f>
        <v>East Down AC</v>
      </c>
    </row>
    <row r="122" spans="1:5" ht="15">
      <c r="A122" s="73">
        <v>8</v>
      </c>
      <c r="B122" s="152">
        <v>50</v>
      </c>
      <c r="C122" s="153">
        <v>4.24</v>
      </c>
      <c r="D122" s="75" t="str">
        <f>IF(ISNA(VLOOKUP(B122,'Entry List Master'!$A$2:$J$1058,2)),"",VLOOKUP(B122,'Entry List Master'!$A$2:$J$1058,2))</f>
        <v>Aoife Burke</v>
      </c>
      <c r="E122" s="75" t="str">
        <f>IF(ISNA(VLOOKUP(B122,'Entry List Master'!$A$2:$J$1058,4)),"",VLOOKUP(B122,'Entry List Master'!$A$2:$J$1058,4))</f>
        <v>East Down AC</v>
      </c>
    </row>
    <row r="123" spans="1:5" ht="15">
      <c r="A123" s="73">
        <v>9</v>
      </c>
      <c r="B123" s="152">
        <v>180</v>
      </c>
      <c r="C123" s="153">
        <v>4.26</v>
      </c>
      <c r="D123" s="75" t="str">
        <f>IF(ISNA(VLOOKUP(B123,'Entry List Master'!$A$2:$J$1058,2)),"",VLOOKUP(B123,'Entry List Master'!$A$2:$J$1058,2))</f>
        <v>Kelly O'Hare</v>
      </c>
      <c r="E123" s="75" t="str">
        <f>IF(ISNA(VLOOKUP(B123,'Entry List Master'!$A$2:$J$1058,4)),"",VLOOKUP(B123,'Entry List Master'!$A$2:$J$1058,4))</f>
        <v>3 Ways AC</v>
      </c>
    </row>
    <row r="124" spans="1:5" ht="15">
      <c r="A124" s="73">
        <v>10</v>
      </c>
      <c r="B124" s="152">
        <v>18</v>
      </c>
      <c r="C124" s="153">
        <v>4.28</v>
      </c>
      <c r="D124" s="75" t="str">
        <f>IF(ISNA(VLOOKUP(B124,'Entry List Master'!$A$2:$J$1058,2)),"",VLOOKUP(B124,'Entry List Master'!$A$2:$J$1058,2))</f>
        <v>Zara Austin</v>
      </c>
      <c r="E124" s="75" t="str">
        <f>IF(ISNA(VLOOKUP(B124,'Entry List Master'!$A$2:$J$1058,4)),"",VLOOKUP(B124,'Entry List Master'!$A$2:$J$1058,4))</f>
        <v>Newcastle AC</v>
      </c>
    </row>
    <row r="125" spans="1:5" ht="15">
      <c r="A125" s="73">
        <v>11</v>
      </c>
      <c r="B125" s="152">
        <v>221</v>
      </c>
      <c r="C125" s="153">
        <v>4.33</v>
      </c>
      <c r="D125" s="75" t="str">
        <f>IF(ISNA(VLOOKUP(B125,'Entry List Master'!$A$2:$J$1058,2)),"",VLOOKUP(B125,'Entry List Master'!$A$2:$J$1058,2))</f>
        <v>Jo Tinnelly</v>
      </c>
      <c r="E125" s="75" t="str">
        <f>IF(ISNA(VLOOKUP(B125,'Entry List Master'!$A$2:$J$1058,4)),"",VLOOKUP(B125,'Entry List Master'!$A$2:$J$1058,4))</f>
        <v>Burren AC</v>
      </c>
    </row>
    <row r="126" spans="1:5" ht="15">
      <c r="A126" s="73">
        <v>12</v>
      </c>
      <c r="B126" s="152">
        <v>127</v>
      </c>
      <c r="C126" s="153">
        <v>4.38</v>
      </c>
      <c r="D126" s="75" t="str">
        <f>IF(ISNA(VLOOKUP(B126,'Entry List Master'!$A$2:$J$1058,2)),"",VLOOKUP(B126,'Entry List Master'!$A$2:$J$1058,2))</f>
        <v>Catherine McVeigh</v>
      </c>
      <c r="E126" s="75" t="str">
        <f>IF(ISNA(VLOOKUP(B126,'Entry List Master'!$A$2:$J$1058,4)),"",VLOOKUP(B126,'Entry List Master'!$A$2:$J$1058,4))</f>
        <v>Newcastle AC</v>
      </c>
    </row>
    <row r="127" spans="1:5" ht="15">
      <c r="A127" s="73">
        <v>13</v>
      </c>
      <c r="C127" s="74"/>
      <c r="D127" s="75">
        <f>IF(ISNA(VLOOKUP(B127,'Entry List Master'!$A$2:$J$1058,2)),"",VLOOKUP(B127,'Entry List Master'!$A$2:$J$1058,2))</f>
      </c>
      <c r="E127" s="75">
        <f>IF(ISNA(VLOOKUP(B127,'Entry List Master'!$A$2:$J$1058,4)),"",VLOOKUP(B127,'Entry List Master'!$A$2:$J$1058,4))</f>
      </c>
    </row>
    <row r="128" spans="1:5" ht="15">
      <c r="A128" s="73">
        <v>14</v>
      </c>
      <c r="C128" s="74"/>
      <c r="D128" s="75">
        <f>IF(ISNA(VLOOKUP(B128,'Entry List Master'!$A$2:$J$1058,2)),"",VLOOKUP(B128,'Entry List Master'!$A$2:$J$1058,2))</f>
      </c>
      <c r="E128" s="75">
        <f>IF(ISNA(VLOOKUP(B128,'Entry List Master'!$A$2:$J$1058,4)),"",VLOOKUP(B128,'Entry List Master'!$A$2:$J$1058,4))</f>
      </c>
    </row>
    <row r="130" spans="1:5" ht="15">
      <c r="A130" s="200" t="s">
        <v>21</v>
      </c>
      <c r="B130" s="200"/>
      <c r="C130" s="200"/>
      <c r="D130" s="200"/>
      <c r="E130" s="200"/>
    </row>
    <row r="131" spans="1:11" ht="15">
      <c r="A131" s="70" t="s">
        <v>14</v>
      </c>
      <c r="B131" s="70" t="s">
        <v>15</v>
      </c>
      <c r="C131" s="70" t="s">
        <v>16</v>
      </c>
      <c r="D131" s="70" t="s">
        <v>13</v>
      </c>
      <c r="E131" s="70" t="s">
        <v>1</v>
      </c>
      <c r="H131" s="71" t="s">
        <v>30</v>
      </c>
      <c r="I131" s="72" t="s">
        <v>35</v>
      </c>
      <c r="J131" s="71" t="s">
        <v>34</v>
      </c>
      <c r="K131" s="71" t="s">
        <v>168</v>
      </c>
    </row>
    <row r="132" spans="1:11" ht="15">
      <c r="A132" s="73">
        <v>1</v>
      </c>
      <c r="B132" s="152">
        <v>188</v>
      </c>
      <c r="C132" s="153">
        <v>4.04</v>
      </c>
      <c r="D132" s="75" t="str">
        <f>IF(ISNA(VLOOKUP(B132,'Entry List Master'!$A$2:$J$1058,2)),"",VLOOKUP(B132,'Entry List Master'!$A$2:$J$1058,2))</f>
        <v>Cathal Brennan</v>
      </c>
      <c r="E132" s="75" t="str">
        <f>IF(ISNA(VLOOKUP(B132,'Entry List Master'!$A$2:$J$1058,4)),"",VLOOKUP(B132,'Entry List Master'!$A$2:$J$1058,4))</f>
        <v>3 Ways AC</v>
      </c>
      <c r="G132" s="76" t="s">
        <v>25</v>
      </c>
      <c r="H132" s="69">
        <f>IF(AND($A132=1,$E132=$H131),14,0)+IF(AND($A133=2,$E133=$H131),11,0)+IF(AND($A134=3,$E134=$H131),9,0)+IF(AND($A135=4,$E135=$H131),8,0)+IF(AND($A136=5,$E136=$H131),7,0)+IF(AND($A137=6,$E137=$H131),6,0)+IF(AND($A138=7,$E138=$H131),5,0)+IF(AND($A139=8,$E139=$H131),4,0)+IF(AND($A140=9,$E140=$H131),3,0)+IF(AND($A141=10,$E141=$H131),2,0)+IF(AND($A142=11,$E142=$H131),1,0)+IF(AND($A143=12,$E143=$H131),1,0)</f>
        <v>27</v>
      </c>
      <c r="I132" s="69">
        <f>IF(AND($A132=1,$E132=$I131),14,0)+IF(AND($A133=2,$E133=$I131),11,0)+IF(AND($A134=3,$E134=$I131),9,0)+IF(AND($A135=4,$E135=$I131),8,0)+IF(AND($A136=5,$E136=$I131),7,0)+IF(AND($A137=6,$E137=$I131),6,0)+IF(AND($A138=7,$E138=$I131),5,0)+IF(AND($A139=8,$E139=$I131),4,0)+IF(AND($A140=9,$E140=$I131),3,0)+IF(AND($A141=10,$E141=$I131),2,0)+IF(AND($A142=11,$E142=$I131),1,0)+IF(AND($A143=12,$E143=$I131),1,0)</f>
        <v>11</v>
      </c>
      <c r="J132" s="69">
        <f>IF(AND($A132=1,$E132=$J131),14,0)+IF(AND($A133=2,$E133=$J131),11,0)+IF(AND($A134=3,$E134=$J131),9,0)+IF(AND($A135=4,$E135=$J131),8,0)+IF(AND($A136=5,$E136=$J131),7,0)+IF(AND($A137=6,$E137=$J131),6,0)+IF(AND($A138=7,$E138=$J131),5,0)+IF(AND($A139=8,$E139=$J131),4,0)+IF(AND($A140=9,$E140=$J131),3,0)+IF(AND($A141=10,$E141=$J131),2,0)+IF(AND($A142=11,$E142=J131),1,0)+IF(AND($A143=12,$E143=$J131),1,0)</f>
        <v>2</v>
      </c>
      <c r="K132" s="69">
        <f>IF(AND($A132=1,$E132=$K131),14,0)+IF(AND($A133=2,$E133=$K131),11,0)+IF(AND($A134=3,$E134=$K131),9,0)+IF(AND($A135=4,$E135=$K131),8,0)+IF(AND($A136=5,$E136=$K131),7,0)+IF(AND($A137=6,$E137=$K131),6,0)+IF(AND($A138=7,$E138=$K131),5,0)+IF(AND($A139=8,$E139=$K131),4,0)+IF(AND($A140=9,$E140=$K131),3,0)+IF(AND($A141=10,$E141=$K131),2,0)+IF(AND($A142=11,$E142=K131),1,0)+IF(AND($A143=12,$E143=$K131),1,0)</f>
        <v>8</v>
      </c>
    </row>
    <row r="133" spans="1:11" ht="15">
      <c r="A133" s="73">
        <v>2</v>
      </c>
      <c r="B133" s="152">
        <v>65</v>
      </c>
      <c r="C133" s="153">
        <v>4.09</v>
      </c>
      <c r="D133" s="75" t="str">
        <f>IF(ISNA(VLOOKUP(B133,'Entry List Master'!$A$2:$J$1058,2)),"",VLOOKUP(B133,'Entry List Master'!$A$2:$J$1058,2))</f>
        <v>Sean Campbell</v>
      </c>
      <c r="E133" s="75" t="str">
        <f>IF(ISNA(VLOOKUP(B133,'Entry List Master'!$A$2:$J$1058,4)),"",VLOOKUP(B133,'Entry List Master'!$A$2:$J$1058,4))</f>
        <v>Burren AC</v>
      </c>
      <c r="G133" s="76" t="s">
        <v>27</v>
      </c>
      <c r="H133" s="77">
        <f>IF($H134&gt;=7,3,IF($H134&gt;=5,2,IF($H134&gt;=3,1,0)))</f>
        <v>2</v>
      </c>
      <c r="I133" s="77">
        <f>IF($I134&gt;=7,3,IF($I134&gt;=5,2,IF($I134&gt;=3,1,0)))</f>
        <v>0</v>
      </c>
      <c r="J133" s="77">
        <f>IF($J134&gt;=7,3,IF($J134&gt;=5,2,IF($J134&gt;=3,1,0)))</f>
        <v>0</v>
      </c>
      <c r="K133" s="77">
        <f>IF($K134&gt;=7,3,IF($K134&gt;=5,2,IF($K134&gt;=3,1,0)))</f>
        <v>0</v>
      </c>
    </row>
    <row r="134" spans="1:11" ht="15">
      <c r="A134" s="73">
        <v>3</v>
      </c>
      <c r="B134" s="152">
        <v>96</v>
      </c>
      <c r="C134" s="153">
        <v>4.27</v>
      </c>
      <c r="D134" s="75" t="str">
        <f>IF(ISNA(VLOOKUP(B134,'Entry List Master'!$A$2:$J$1058,2)),"",VLOOKUP(B134,'Entry List Master'!$A$2:$J$1058,2))</f>
        <v>Josh Faulkner</v>
      </c>
      <c r="E134" s="75" t="str">
        <f>IF(ISNA(VLOOKUP(B134,'Entry List Master'!$A$2:$J$1058,4)),"",VLOOKUP(B134,'Entry List Master'!$A$2:$J$1058,4))</f>
        <v>Newcastle AC</v>
      </c>
      <c r="G134" s="76" t="s">
        <v>51</v>
      </c>
      <c r="H134" s="78">
        <f>COUNTIF($E132:$E143,H131)</f>
        <v>5</v>
      </c>
      <c r="I134" s="78">
        <f>COUNTIF($E132:$E143,I131)</f>
        <v>1</v>
      </c>
      <c r="J134" s="78">
        <f>COUNTIF($E132:$E143,J131)</f>
        <v>1</v>
      </c>
      <c r="K134" s="78">
        <f>COUNTIF($E132:$E143,K131)</f>
        <v>1</v>
      </c>
    </row>
    <row r="135" spans="1:11" ht="15">
      <c r="A135" s="73">
        <v>4</v>
      </c>
      <c r="B135" s="152">
        <v>80</v>
      </c>
      <c r="C135" s="153">
        <v>4.54</v>
      </c>
      <c r="D135" s="75" t="str">
        <f>IF(ISNA(VLOOKUP(B135,'Entry List Master'!$A$2:$J$1058,2)),"",VLOOKUP(B135,'Entry List Master'!$A$2:$J$1058,2))</f>
        <v>Adam McKibbin</v>
      </c>
      <c r="E135" s="75" t="str">
        <f>IF(ISNA(VLOOKUP(B135,'Entry List Master'!$A$2:$J$1058,4)),"",VLOOKUP(B135,'Entry List Master'!$A$2:$J$1058,4))</f>
        <v>Dromore AC</v>
      </c>
      <c r="G135" s="76" t="s">
        <v>26</v>
      </c>
      <c r="H135" s="69">
        <f>SUM(H132:H134)</f>
        <v>34</v>
      </c>
      <c r="I135" s="69">
        <f>SUM(I132:I134)</f>
        <v>12</v>
      </c>
      <c r="J135" s="69">
        <f>SUM(J132:J134)</f>
        <v>3</v>
      </c>
      <c r="K135" s="69">
        <f>SUM(K132:K134)</f>
        <v>9</v>
      </c>
    </row>
    <row r="136" spans="1:5" ht="15">
      <c r="A136" s="73">
        <v>5</v>
      </c>
      <c r="B136" s="152">
        <v>163</v>
      </c>
      <c r="C136" s="153">
        <v>4.55</v>
      </c>
      <c r="D136" s="75" t="str">
        <f>IF(ISNA(VLOOKUP(B136,'Entry List Master'!$A$2:$J$1058,2)),"",VLOOKUP(B136,'Entry List Master'!$A$2:$J$1058,2))</f>
        <v>Darragh Connelly</v>
      </c>
      <c r="E136" s="75" t="str">
        <f>IF(ISNA(VLOOKUP(B136,'Entry List Master'!$A$2:$J$1058,4)),"",VLOOKUP(B136,'Entry List Master'!$A$2:$J$1058,4))</f>
        <v>3 Ways AC</v>
      </c>
    </row>
    <row r="137" spans="1:5" ht="15">
      <c r="A137" s="73">
        <v>6</v>
      </c>
      <c r="B137" s="152">
        <v>75</v>
      </c>
      <c r="C137" s="153">
        <v>5.08</v>
      </c>
      <c r="D137" s="75" t="str">
        <f>IF(ISNA(VLOOKUP(B137,'Entry List Master'!$A$2:$J$1058,2)),"",VLOOKUP(B137,'Entry List Master'!$A$2:$J$1058,2))</f>
        <v>Jack McCartan</v>
      </c>
      <c r="E137" s="75" t="str">
        <f>IF(ISNA(VLOOKUP(B137,'Entry List Master'!$A$2:$J$1058,4)),"",VLOOKUP(B137,'Entry List Master'!$A$2:$J$1058,4))</f>
        <v>Newcastle AC</v>
      </c>
    </row>
    <row r="138" spans="1:5" ht="15">
      <c r="A138" s="73">
        <v>7</v>
      </c>
      <c r="B138" s="152">
        <v>40</v>
      </c>
      <c r="C138" s="153">
        <v>5.34</v>
      </c>
      <c r="D138" s="75" t="str">
        <f>IF(ISNA(VLOOKUP(B138,'Entry List Master'!$A$2:$J$1058,2)),"",VLOOKUP(B138,'Entry List Master'!$A$2:$J$1058,2))</f>
        <v>Aidan McCauley</v>
      </c>
      <c r="E138" s="75" t="str">
        <f>IF(ISNA(VLOOKUP(B138,'Entry List Master'!$A$2:$J$1058,4)),"",VLOOKUP(B138,'Entry List Master'!$A$2:$J$1058,4))</f>
        <v>Newcastle AC</v>
      </c>
    </row>
    <row r="139" spans="1:5" ht="15">
      <c r="A139" s="73">
        <v>8</v>
      </c>
      <c r="B139" s="152">
        <v>34</v>
      </c>
      <c r="C139" s="153">
        <v>5.41</v>
      </c>
      <c r="D139" s="75" t="str">
        <f>IF(ISNA(VLOOKUP(B139,'Entry List Master'!$A$2:$J$1058,2)),"",VLOOKUP(B139,'Entry List Master'!$A$2:$J$1058,2))</f>
        <v>Luke Taylor</v>
      </c>
      <c r="E139" s="75" t="str">
        <f>IF(ISNA(VLOOKUP(B139,'Entry List Master'!$A$2:$J$1058,4)),"",VLOOKUP(B139,'Entry List Master'!$A$2:$J$1058,4))</f>
        <v>Newcastle AC</v>
      </c>
    </row>
    <row r="140" spans="1:5" ht="15">
      <c r="A140" s="73">
        <v>9</v>
      </c>
      <c r="B140" s="152">
        <v>13</v>
      </c>
      <c r="C140" s="153">
        <v>6.27</v>
      </c>
      <c r="D140" s="75" t="str">
        <f>IF(ISNA(VLOOKUP(B140,'Entry List Master'!$A$2:$J$1058,2)),"",VLOOKUP(B140,'Entry List Master'!$A$2:$J$1058,2))</f>
        <v>Leo Tweedy</v>
      </c>
      <c r="E140" s="75" t="str">
        <f>IF(ISNA(VLOOKUP(B140,'Entry List Master'!$A$2:$J$1058,4)),"",VLOOKUP(B140,'Entry List Master'!$A$2:$J$1058,4))</f>
        <v>Newcastle AC</v>
      </c>
    </row>
    <row r="141" spans="1:5" ht="15">
      <c r="A141" s="73">
        <v>10</v>
      </c>
      <c r="B141" s="152">
        <v>193</v>
      </c>
      <c r="C141" s="153">
        <v>6.4</v>
      </c>
      <c r="D141" s="75" t="str">
        <f>IF(ISNA(VLOOKUP(B141,'Entry List Master'!$A$2:$J$1058,2)),"",VLOOKUP(B141,'Entry List Master'!$A$2:$J$1058,2))</f>
        <v>Adam Morgan</v>
      </c>
      <c r="E141" s="75" t="str">
        <f>IF(ISNA(VLOOKUP(B141,'Entry List Master'!$A$2:$J$1058,4)),"",VLOOKUP(B141,'Entry List Master'!$A$2:$J$1058,4))</f>
        <v>East Down AC</v>
      </c>
    </row>
    <row r="142" spans="1:5" ht="15">
      <c r="A142" s="73">
        <v>11</v>
      </c>
      <c r="C142" s="74"/>
      <c r="D142" s="75">
        <f>IF(ISNA(VLOOKUP(B142,'Entry List Master'!$A$2:$J$1058,2)),"",VLOOKUP(B142,'Entry List Master'!$A$2:$J$1058,2))</f>
      </c>
      <c r="E142" s="75">
        <f>IF(ISNA(VLOOKUP(B142,'Entry List Master'!$A$2:$J$1058,4)),"",VLOOKUP(B142,'Entry List Master'!$A$2:$J$1058,4))</f>
      </c>
    </row>
    <row r="143" spans="1:5" ht="15">
      <c r="A143" s="73">
        <v>12</v>
      </c>
      <c r="C143" s="74"/>
      <c r="D143" s="75">
        <f>IF(ISNA(VLOOKUP(B143,'Entry List Master'!$A$2:$J$1058,2)),"",VLOOKUP(B143,'Entry List Master'!$A$2:$J$1058,2))</f>
      </c>
      <c r="E143" s="75">
        <f>IF(ISNA(VLOOKUP(B143,'Entry List Master'!$A$2:$J$1058,4)),"",VLOOKUP(B143,'Entry List Master'!$A$2:$J$1058,4))</f>
      </c>
    </row>
    <row r="145" spans="1:5" ht="15">
      <c r="A145" s="200" t="s">
        <v>22</v>
      </c>
      <c r="B145" s="200"/>
      <c r="C145" s="200"/>
      <c r="D145" s="200"/>
      <c r="E145" s="200"/>
    </row>
    <row r="146" spans="1:11" ht="15">
      <c r="A146" s="70" t="s">
        <v>14</v>
      </c>
      <c r="B146" s="70" t="s">
        <v>15</v>
      </c>
      <c r="C146" s="70" t="s">
        <v>16</v>
      </c>
      <c r="D146" s="70" t="s">
        <v>13</v>
      </c>
      <c r="E146" s="70" t="s">
        <v>1</v>
      </c>
      <c r="H146" s="71" t="s">
        <v>30</v>
      </c>
      <c r="I146" s="72" t="s">
        <v>35</v>
      </c>
      <c r="J146" s="71" t="s">
        <v>34</v>
      </c>
      <c r="K146" s="71" t="s">
        <v>168</v>
      </c>
    </row>
    <row r="147" spans="1:11" ht="15">
      <c r="A147" s="73">
        <v>1</v>
      </c>
      <c r="B147" s="152">
        <v>190</v>
      </c>
      <c r="C147" s="153">
        <v>4.42</v>
      </c>
      <c r="D147" s="75" t="str">
        <f>IF(ISNA(VLOOKUP(B147,'Entry List Master'!$A$2:$J$1058,2)),"",VLOOKUP(B147,'Entry List Master'!$A$2:$J$1058,2))</f>
        <v>Chloe Galloway</v>
      </c>
      <c r="E147" s="75" t="str">
        <f>IF(ISNA(VLOOKUP(B147,'Entry List Master'!$A$2:$J$1058,4)),"",VLOOKUP(B147,'Entry List Master'!$A$2:$J$1058,4))</f>
        <v>East Down AC</v>
      </c>
      <c r="G147" s="76" t="s">
        <v>25</v>
      </c>
      <c r="H147" s="69">
        <f>IF(AND($A147=1,$E147=$H146),14,0)+IF(AND($A148=2,$E148=$H146),11,0)+IF(AND($A149=3,$E149=$H146),9,0)+IF(AND($A150=4,$E150=$H146),8,0)+IF(AND($A151=5,$E151=$H146),7,0)+IF(AND($A152=6,$E152=$H146),6,0)+IF(AND($A153=7,$E153=$H146),5,0)+IF(AND($A154=8,$E154=$H146),4,0)+IF(AND($A155=9,$E155=$H146),3,0)+IF(AND($A156=10,$E156=$H146),2,0)+IF(AND($A157=11,$E157=$H146),1,0)+IF(AND($A158=12,$E158=$H146),1,0)</f>
        <v>23</v>
      </c>
      <c r="I147" s="69">
        <f>IF(AND($A147=1,$E147=$I146),14,0)+IF(AND($A148=2,$E148=$I146),11,0)+IF(AND($A149=3,$E149=$I146),9,0)+IF(AND($A150=4,$E150=$I146),8,0)+IF(AND($A151=5,$E151=$I146),7,0)+IF(AND($A152=6,$E152=$I146),6,0)+IF(AND($A153=7,$E153=$I146),5,0)+IF(AND($A154=8,$E154=$I146),4,0)+IF(AND($A155=9,$E155=$I146),3,0)+IF(AND($A156=10,$E156=$I146),2,0)+IF(AND($A157=11,$E157=$I146),1,0)+IF(AND($A158=12,$E158=$I146),1,0)</f>
        <v>11</v>
      </c>
      <c r="J147" s="69">
        <f>IF(AND($A147=1,$E147=$J146),14,0)+IF(AND($A148=2,$E148=$J146),11,0)+IF(AND($A149=3,$E149=$J146),9,0)+IF(AND($A150=4,$E150=$J146),8,0)+IF(AND($A151=5,$E151=$J146),7,0)+IF(AND($A152=6,$E152=$J146),6,0)+IF(AND($A153=7,$E153=$J146),5,0)+IF(AND($A154=8,$E154=$J146),4,0)+IF(AND($A155=9,$E155=$J146),3,0)+IF(AND($A156=10,$E156=$J146),2,0)+IF(AND($A157=11,$E157=J146),1,0)+IF(AND($A158=12,$E158=$J146),1,0)</f>
        <v>22</v>
      </c>
      <c r="K147" s="69">
        <f>IF(AND($A147=1,$E147=$K146),14,0)+IF(AND($A148=2,$E148=$K146),11,0)+IF(AND($A149=3,$E149=$K146),9,0)+IF(AND($A150=4,$E150=$K146),8,0)+IF(AND($A151=5,$E151=$K146),7,0)+IF(AND($A152=6,$E152=$K146),6,0)+IF(AND($A153=7,$E153=$K146),5,0)+IF(AND($A154=8,$E154=$K146),4,0)+IF(AND($A155=9,$E155=$K146),3,0)+IF(AND($A156=10,$E156=$K146),2,0)+IF(AND($A157=11,$E157=K146),1,0)+IF(AND($A158=12,$E158=$K146),1,0)</f>
        <v>0</v>
      </c>
    </row>
    <row r="148" spans="1:11" ht="15">
      <c r="A148" s="73">
        <v>2</v>
      </c>
      <c r="B148" s="152">
        <v>66</v>
      </c>
      <c r="C148" s="153">
        <v>4.51</v>
      </c>
      <c r="D148" s="75" t="str">
        <f>IF(ISNA(VLOOKUP(B148,'Entry List Master'!$A$2:$J$1058,2)),"",VLOOKUP(B148,'Entry List Master'!$A$2:$J$1058,2))</f>
        <v>Eve Dunford</v>
      </c>
      <c r="E148" s="75" t="str">
        <f>IF(ISNA(VLOOKUP(B148,'Entry List Master'!$A$2:$J$1058,4)),"",VLOOKUP(B148,'Entry List Master'!$A$2:$J$1058,4))</f>
        <v>Burren AC</v>
      </c>
      <c r="G148" s="76" t="s">
        <v>27</v>
      </c>
      <c r="H148" s="77">
        <f>IF($H149&gt;=7,3,IF($H149&gt;=5,2,IF($H149&gt;=3,1,0)))</f>
        <v>3</v>
      </c>
      <c r="I148" s="77">
        <f>IF($I149&gt;=7,3,IF($I149&gt;=5,2,IF($I149&gt;=3,1,0)))</f>
        <v>0</v>
      </c>
      <c r="J148" s="77">
        <f>IF($J149&gt;=7,3,IF($J149&gt;=5,2,IF($J149&gt;=3,1,0)))</f>
        <v>0</v>
      </c>
      <c r="K148" s="77">
        <f>IF($K149&gt;=7,3,IF($K149&gt;=5,2,IF($K149&gt;=3,1,0)))</f>
        <v>0</v>
      </c>
    </row>
    <row r="149" spans="1:11" ht="15">
      <c r="A149" s="73">
        <v>3</v>
      </c>
      <c r="B149" s="152">
        <v>176</v>
      </c>
      <c r="C149" s="153">
        <v>4.56</v>
      </c>
      <c r="D149" s="75" t="str">
        <f>IF(ISNA(VLOOKUP(B149,'Entry List Master'!$A$2:$J$1058,2)),"",VLOOKUP(B149,'Entry List Master'!$A$2:$J$1058,2))</f>
        <v>Maeve Watters</v>
      </c>
      <c r="E149" s="75" t="str">
        <f>IF(ISNA(VLOOKUP(B149,'Entry List Master'!$A$2:$J$1058,4)),"",VLOOKUP(B149,'Entry List Master'!$A$2:$J$1058,4))</f>
        <v>3 Ways AC</v>
      </c>
      <c r="G149" s="76" t="s">
        <v>51</v>
      </c>
      <c r="H149" s="78">
        <f>COUNTIF($E147:$E158,H146)</f>
        <v>7</v>
      </c>
      <c r="I149" s="78">
        <f>COUNTIF($E147:$E158,I146)</f>
        <v>1</v>
      </c>
      <c r="J149" s="78">
        <f>COUNTIF($E147:$E158,J146)</f>
        <v>2</v>
      </c>
      <c r="K149" s="78">
        <f>COUNTIF($E147:$E158,K146)</f>
        <v>0</v>
      </c>
    </row>
    <row r="150" spans="1:11" ht="15">
      <c r="A150" s="73">
        <v>4</v>
      </c>
      <c r="B150" s="152">
        <v>60</v>
      </c>
      <c r="C150" s="152">
        <v>4.59</v>
      </c>
      <c r="D150" s="75" t="str">
        <f>IF(ISNA(VLOOKUP(B150,'Entry List Master'!$A$2:$J$1058,2)),"",VLOOKUP(B150,'Entry List Master'!$A$2:$J$1058,2))</f>
        <v>Edie Carroll</v>
      </c>
      <c r="E150" s="75" t="str">
        <f>IF(ISNA(VLOOKUP(B150,'Entry List Master'!$A$2:$J$1058,4)),"",VLOOKUP(B150,'Entry List Master'!$A$2:$J$1058,4))</f>
        <v>East Down AC</v>
      </c>
      <c r="G150" s="76" t="s">
        <v>26</v>
      </c>
      <c r="H150" s="69">
        <f>SUM(H147:H149)</f>
        <v>33</v>
      </c>
      <c r="I150" s="69">
        <f>SUM(I147:I149)</f>
        <v>12</v>
      </c>
      <c r="J150" s="69">
        <f>SUM(J147:J149)</f>
        <v>24</v>
      </c>
      <c r="K150" s="69">
        <f>SUM(K147:K149)</f>
        <v>0</v>
      </c>
    </row>
    <row r="151" spans="1:5" ht="15">
      <c r="A151" s="73">
        <v>5</v>
      </c>
      <c r="B151" s="152">
        <v>28</v>
      </c>
      <c r="C151" s="153">
        <v>5.11</v>
      </c>
      <c r="D151" s="75" t="str">
        <f>IF(ISNA(VLOOKUP(B151,'Entry List Master'!$A$2:$J$1058,2)),"",VLOOKUP(B151,'Entry List Master'!$A$2:$J$1058,2))</f>
        <v>Eabha Campbell</v>
      </c>
      <c r="E151" s="75" t="str">
        <f>IF(ISNA(VLOOKUP(B151,'Entry List Master'!$A$2:$J$1058,4)),"",VLOOKUP(B151,'Entry List Master'!$A$2:$J$1058,4))</f>
        <v>Newcastle AC</v>
      </c>
    </row>
    <row r="152" spans="1:5" ht="15">
      <c r="A152" s="73">
        <v>6</v>
      </c>
      <c r="B152" s="152">
        <v>166</v>
      </c>
      <c r="C152" s="153">
        <v>5.14</v>
      </c>
      <c r="D152" s="75" t="str">
        <f>IF(ISNA(VLOOKUP(B152,'Entry List Master'!$A$2:$J$1058,2)),"",VLOOKUP(B152,'Entry List Master'!$A$2:$J$1058,2))</f>
        <v>Tara O'Neill</v>
      </c>
      <c r="E152" s="75" t="str">
        <f>IF(ISNA(VLOOKUP(B152,'Entry List Master'!$A$2:$J$1058,4)),"",VLOOKUP(B152,'Entry List Master'!$A$2:$J$1058,4))</f>
        <v>3 Ways AC</v>
      </c>
    </row>
    <row r="153" spans="1:5" ht="15">
      <c r="A153" s="73">
        <v>7</v>
      </c>
      <c r="B153" s="152">
        <v>42</v>
      </c>
      <c r="C153" s="153">
        <v>5.25</v>
      </c>
      <c r="D153" s="75" t="str">
        <f>IF(ISNA(VLOOKUP(B153,'Entry List Master'!$A$2:$J$1058,2)),"",VLOOKUP(B153,'Entry List Master'!$A$2:$J$1058,2))</f>
        <v>Tamzin Johnston</v>
      </c>
      <c r="E153" s="75" t="str">
        <f>IF(ISNA(VLOOKUP(B153,'Entry List Master'!$A$2:$J$1058,4)),"",VLOOKUP(B153,'Entry List Master'!$A$2:$J$1058,4))</f>
        <v>Newcastle AC</v>
      </c>
    </row>
    <row r="154" spans="1:5" ht="15">
      <c r="A154" s="73">
        <v>8</v>
      </c>
      <c r="B154" s="152">
        <v>32</v>
      </c>
      <c r="C154" s="153">
        <v>5.35</v>
      </c>
      <c r="D154" s="75" t="str">
        <f>IF(ISNA(VLOOKUP(B154,'Entry List Master'!$A$2:$J$1058,2)),"",VLOOKUP(B154,'Entry List Master'!$A$2:$J$1058,2))</f>
        <v>Kiara Cairns</v>
      </c>
      <c r="E154" s="75" t="str">
        <f>IF(ISNA(VLOOKUP(B154,'Entry List Master'!$A$2:$J$1058,4)),"",VLOOKUP(B154,'Entry List Master'!$A$2:$J$1058,4))</f>
        <v>Newcastle AC</v>
      </c>
    </row>
    <row r="155" spans="1:5" ht="15">
      <c r="A155" s="73">
        <v>9</v>
      </c>
      <c r="B155" s="152">
        <v>20</v>
      </c>
      <c r="C155" s="153">
        <v>5.52</v>
      </c>
      <c r="D155" s="75" t="str">
        <f>IF(ISNA(VLOOKUP(B155,'Entry List Master'!$A$2:$J$1058,2)),"",VLOOKUP(B155,'Entry List Master'!$A$2:$J$1058,2))</f>
        <v>Áine Rice</v>
      </c>
      <c r="E155" s="75" t="str">
        <f>IF(ISNA(VLOOKUP(B155,'Entry List Master'!$A$2:$J$1058,4)),"",VLOOKUP(B155,'Entry List Master'!$A$2:$J$1058,4))</f>
        <v>Newcastle AC</v>
      </c>
    </row>
    <row r="156" spans="1:5" ht="15">
      <c r="A156" s="73">
        <v>10</v>
      </c>
      <c r="B156" s="152">
        <v>153</v>
      </c>
      <c r="C156" s="152">
        <v>5.58</v>
      </c>
      <c r="D156" s="75" t="str">
        <f>IF(ISNA(VLOOKUP(B156,'Entry List Master'!$A$2:$J$1058,2)),"",VLOOKUP(B156,'Entry List Master'!$A$2:$J$1058,2))</f>
        <v>Aoibhin Walsh</v>
      </c>
      <c r="E156" s="75" t="str">
        <f>IF(ISNA(VLOOKUP(B156,'Entry List Master'!$A$2:$J$1058,4)),"",VLOOKUP(B156,'Entry List Master'!$A$2:$J$1058,4))</f>
        <v>Newcastle AC</v>
      </c>
    </row>
    <row r="157" spans="1:5" ht="15">
      <c r="A157" s="73">
        <v>11</v>
      </c>
      <c r="B157" s="152">
        <v>151</v>
      </c>
      <c r="C157" s="153">
        <v>6.14</v>
      </c>
      <c r="D157" s="75" t="str">
        <f>IF(ISNA(VLOOKUP(B157,'Entry List Master'!$A$2:$J$1058,2)),"",VLOOKUP(B157,'Entry List Master'!$A$2:$J$1058,2))</f>
        <v>Caoimhe Walsh</v>
      </c>
      <c r="E157" s="75" t="str">
        <f>IF(ISNA(VLOOKUP(B157,'Entry List Master'!$A$2:$J$1058,4)),"",VLOOKUP(B157,'Entry List Master'!$A$2:$J$1058,4))</f>
        <v>Newcastle AC</v>
      </c>
    </row>
    <row r="158" spans="1:5" ht="15">
      <c r="A158" s="73">
        <v>12</v>
      </c>
      <c r="B158" s="152">
        <v>152</v>
      </c>
      <c r="C158" s="153">
        <v>6.17</v>
      </c>
      <c r="D158" s="75" t="str">
        <f>IF(ISNA(VLOOKUP(B158,'Entry List Master'!$A$2:$J$1058,2)),"",VLOOKUP(B158,'Entry List Master'!$A$2:$J$1058,2))</f>
        <v>Dearbhaila Walsh</v>
      </c>
      <c r="E158" s="75" t="str">
        <f>IF(ISNA(VLOOKUP(B158,'Entry List Master'!$A$2:$J$1058,4)),"",VLOOKUP(B158,'Entry List Master'!$A$2:$J$1058,4))</f>
        <v>Newcastle AC</v>
      </c>
    </row>
    <row r="160" spans="1:5" ht="15">
      <c r="A160" s="200" t="s">
        <v>23</v>
      </c>
      <c r="B160" s="200"/>
      <c r="C160" s="200"/>
      <c r="D160" s="200"/>
      <c r="E160" s="200"/>
    </row>
    <row r="161" spans="1:11" ht="15">
      <c r="A161" s="70" t="s">
        <v>14</v>
      </c>
      <c r="B161" s="70" t="s">
        <v>15</v>
      </c>
      <c r="C161" s="70" t="s">
        <v>16</v>
      </c>
      <c r="D161" s="70" t="s">
        <v>13</v>
      </c>
      <c r="E161" s="70" t="s">
        <v>1</v>
      </c>
      <c r="H161" s="71" t="s">
        <v>30</v>
      </c>
      <c r="I161" s="72" t="s">
        <v>35</v>
      </c>
      <c r="J161" s="71" t="s">
        <v>34</v>
      </c>
      <c r="K161" s="71" t="s">
        <v>168</v>
      </c>
    </row>
    <row r="162" spans="1:11" ht="15">
      <c r="A162" s="73">
        <v>1</v>
      </c>
      <c r="B162" s="152">
        <v>227</v>
      </c>
      <c r="C162" s="153">
        <v>4.49</v>
      </c>
      <c r="D162" s="75" t="str">
        <f>IF(ISNA(VLOOKUP(B162,'Entry List Master'!$A$2:$J$1058,2)),"",VLOOKUP(B162,'Entry List Master'!$A$2:$J$1058,2))</f>
        <v>Jack O'Farrell</v>
      </c>
      <c r="E162" s="75" t="str">
        <f>IF(ISNA(VLOOKUP(B162,'Entry List Master'!$A$2:$J$1058,4)),"",VLOOKUP(B162,'Entry List Master'!$A$2:$J$1058,4))</f>
        <v>Burren AC</v>
      </c>
      <c r="G162" s="76" t="s">
        <v>25</v>
      </c>
      <c r="H162" s="69">
        <f>IF(AND($A162=1,$E162=$H161),14,0)+IF(AND($A163=2,$E163=$H161),11,0)+IF(AND($A164=3,$E164=$H161),9,0)+IF(AND($A165=4,$E165=$H161),8,0)+IF(AND($A166=5,$E166=$H161),7,0)+IF(AND($A167=6,$E167=$H161),6,0)+IF(AND($A168=7,$E168=$H161),5,0)+IF(AND($A169=8,$E169=$H161),4,0)+IF(AND($A170=9,$E170=$H161),3,0)+IF(AND($A171=10,$E171=$H161),2,0)+IF(AND($A172=11,$E172=$H161),1,0)+IF(AND($A173=12,$E173=$H161),1,0)</f>
        <v>6</v>
      </c>
      <c r="I162" s="69">
        <f>IF(AND($A162=1,$E162=$I161),14,0)+IF(AND($A163=2,$E163=$I161),11,0)+IF(AND($A164=3,$E164=$I161),9,0)+IF(AND($A165=4,$E165=$I161),8,0)+IF(AND($A166=5,$E166=$I161),7,0)+IF(AND($A167=6,$E167=$I161),6,0)+IF(AND($A168=7,$E168=$I161),5,0)+IF(AND($A169=8,$E169=$I161),4,0)+IF(AND($A170=9,$E170=$I161),3,0)+IF(AND($A171=10,$E171=$I161),2,0)+IF(AND($A172=11,$E172=$I161),1,0)+IF(AND($A173=12,$E173=$I161),1,0)</f>
        <v>22</v>
      </c>
      <c r="J162" s="69">
        <f>IF(AND($A162=1,$E162=$J161),14,0)+IF(AND($A163=2,$E163=$J161),11,0)+IF(AND($A164=3,$E164=$J161),9,0)+IF(AND($A165=4,$E165=$J161),8,0)+IF(AND($A166=5,$E166=$J161),7,0)+IF(AND($A167=6,$E167=$J161),6,0)+IF(AND($A168=7,$E168=$J161),5,0)+IF(AND($A169=8,$E169=$J161),4,0)+IF(AND($A170=9,$E170=$J161),3,0)+IF(AND($A171=10,$E171=$J161),2,0)+IF(AND($A172=11,$E172=J161),1,0)+IF(AND($A173=12,$E173=$J161),1,0)</f>
        <v>27</v>
      </c>
      <c r="K162" s="69">
        <f>IF(AND($A162=1,$E162=$K161),14,0)+IF(AND($A163=2,$E163=$K161),11,0)+IF(AND($A164=3,$E164=$K161),9,0)+IF(AND($A165=4,$E165=$K161),8,0)+IF(AND($A166=5,$E166=$K161),7,0)+IF(AND($A167=6,$E167=$K161),6,0)+IF(AND($A168=7,$E168=$K161),5,0)+IF(AND($A169=8,$E169=$K161),4,0)+IF(AND($A170=9,$E170=$K161),3,0)+IF(AND($A171=10,$E171=$K161),2,0)+IF(AND($A172=11,$E172=K161),1,0)+IF(AND($A173=12,$E173=$K161),1,0)</f>
        <v>4</v>
      </c>
    </row>
    <row r="163" spans="1:11" ht="15">
      <c r="A163" s="73">
        <v>2</v>
      </c>
      <c r="B163" s="152">
        <v>110</v>
      </c>
      <c r="C163" s="153">
        <v>5</v>
      </c>
      <c r="D163" s="75" t="str">
        <f>IF(ISNA(VLOOKUP(B163,'Entry List Master'!$A$2:$J$1058,2)),"",VLOOKUP(B163,'Entry List Master'!$A$2:$J$1058,2))</f>
        <v>Tim Prenter</v>
      </c>
      <c r="E163" s="75" t="str">
        <f>IF(ISNA(VLOOKUP(B163,'Entry List Master'!$A$2:$J$1058,4)),"",VLOOKUP(B163,'Entry List Master'!$A$2:$J$1058,4))</f>
        <v>East Down AC</v>
      </c>
      <c r="G163" s="76" t="s">
        <v>27</v>
      </c>
      <c r="H163" s="77">
        <f>IF($H164&gt;=7,3,IF($H164&gt;=5,2,IF($H164&gt;=3,1,0)))</f>
        <v>0</v>
      </c>
      <c r="I163" s="77">
        <f>IF($I164&gt;=7,3,IF($I164&gt;=5,2,IF($I164&gt;=3,1,0)))</f>
        <v>0</v>
      </c>
      <c r="J163" s="77">
        <f>IF($J164&gt;=7,3,IF($J164&gt;=5,2,IF($J164&gt;=3,1,0)))</f>
        <v>1</v>
      </c>
      <c r="K163" s="77">
        <f>IF($K164&gt;=7,3,IF($K164&gt;=5,2,IF($K164&gt;=3,1,0)))</f>
        <v>0</v>
      </c>
    </row>
    <row r="164" spans="1:11" ht="15">
      <c r="A164" s="73">
        <v>3</v>
      </c>
      <c r="B164" s="152">
        <v>73</v>
      </c>
      <c r="C164" s="153">
        <v>5.01</v>
      </c>
      <c r="D164" s="75" t="str">
        <f>IF(ISNA(VLOOKUP(B164,'Entry List Master'!$A$2:$J$1058,2)),"",VLOOKUP(B164,'Entry List Master'!$A$2:$J$1058,2))</f>
        <v>Owen Edwards</v>
      </c>
      <c r="E164" s="75" t="str">
        <f>IF(ISNA(VLOOKUP(B164,'Entry List Master'!$A$2:$J$1058,4)),"",VLOOKUP(B164,'Entry List Master'!$A$2:$J$1058,4))</f>
        <v>East Down AC</v>
      </c>
      <c r="G164" s="76" t="s">
        <v>51</v>
      </c>
      <c r="H164" s="78">
        <f>COUNTIF($E162:$E173,H161)</f>
        <v>1</v>
      </c>
      <c r="I164" s="78">
        <f>COUNTIF($E162:$E173,I161)</f>
        <v>2</v>
      </c>
      <c r="J164" s="78">
        <f>COUNTIF($E162:$E173,J161)</f>
        <v>3</v>
      </c>
      <c r="K164" s="78">
        <f>COUNTIF($E162:$E173,K161)</f>
        <v>1</v>
      </c>
    </row>
    <row r="165" spans="1:11" ht="15">
      <c r="A165" s="73">
        <v>4</v>
      </c>
      <c r="B165" s="152">
        <v>216</v>
      </c>
      <c r="C165" s="153">
        <v>5.19</v>
      </c>
      <c r="D165" s="75" t="str">
        <f>IF(ISNA(VLOOKUP(B165,'Entry List Master'!$A$2:$J$1058,2)),"",VLOOKUP(B165,'Entry List Master'!$A$2:$J$1058,2))</f>
        <v>James McKeaveny</v>
      </c>
      <c r="E165" s="75" t="str">
        <f>IF(ISNA(VLOOKUP(B165,'Entry List Master'!$A$2:$J$1058,4)),"",VLOOKUP(B165,'Entry List Master'!$A$2:$J$1058,4))</f>
        <v>Burren AC</v>
      </c>
      <c r="G165" s="76" t="s">
        <v>26</v>
      </c>
      <c r="H165" s="69">
        <f>SUM(H162:H164)</f>
        <v>7</v>
      </c>
      <c r="I165" s="69">
        <f>SUM(I162:I164)</f>
        <v>24</v>
      </c>
      <c r="J165" s="69">
        <f>SUM(J162:J164)</f>
        <v>31</v>
      </c>
      <c r="K165" s="69">
        <f>SUM(K162:K164)</f>
        <v>5</v>
      </c>
    </row>
    <row r="166" spans="1:5" ht="15">
      <c r="A166" s="73">
        <v>5</v>
      </c>
      <c r="B166" s="152">
        <v>131</v>
      </c>
      <c r="C166" s="153">
        <v>5.24</v>
      </c>
      <c r="D166" s="75" t="str">
        <f>IF(ISNA(VLOOKUP(B166,'Entry List Master'!$A$2:$J$1058,2)),"",VLOOKUP(B166,'Entry List Master'!$A$2:$J$1058,2))</f>
        <v>Tony Carson</v>
      </c>
      <c r="E166" s="75" t="str">
        <f>IF(ISNA(VLOOKUP(B166,'Entry List Master'!$A$2:$J$1058,4)),"",VLOOKUP(B166,'Entry List Master'!$A$2:$J$1058,4))</f>
        <v>East Down AC</v>
      </c>
    </row>
    <row r="167" spans="1:5" ht="15">
      <c r="A167" s="73">
        <v>6</v>
      </c>
      <c r="B167" s="152">
        <v>121</v>
      </c>
      <c r="C167" s="153">
        <v>5.25</v>
      </c>
      <c r="D167" s="75" t="str">
        <f>IF(ISNA(VLOOKUP(B167,'Entry List Master'!$A$2:$J$1058,2)),"",VLOOKUP(B167,'Entry List Master'!$A$2:$J$1058,2))</f>
        <v>Gabriel Corrigan</v>
      </c>
      <c r="E167" s="75" t="str">
        <f>IF(ISNA(VLOOKUP(B167,'Entry List Master'!$A$2:$J$1058,4)),"",VLOOKUP(B167,'Entry List Master'!$A$2:$J$1058,4))</f>
        <v>Newcastle AC</v>
      </c>
    </row>
    <row r="168" spans="1:5" ht="15">
      <c r="A168" s="73">
        <v>7</v>
      </c>
      <c r="B168" s="152">
        <v>177</v>
      </c>
      <c r="C168" s="153">
        <v>5.29</v>
      </c>
      <c r="D168" s="75" t="str">
        <f>IF(ISNA(VLOOKUP(B168,'Entry List Master'!$A$2:$J$1058,2)),"",VLOOKUP(B168,'Entry List Master'!$A$2:$J$1058,2))</f>
        <v>Sean Watters</v>
      </c>
      <c r="E168" s="75" t="str">
        <f>IF(ISNA(VLOOKUP(B168,'Entry List Master'!$A$2:$J$1058,4)),"",VLOOKUP(B168,'Entry List Master'!$A$2:$J$1058,4))</f>
        <v>3 Ways AC</v>
      </c>
    </row>
    <row r="169" spans="1:5" ht="15">
      <c r="A169" s="73">
        <v>8</v>
      </c>
      <c r="B169" s="152">
        <v>195</v>
      </c>
      <c r="C169" s="153">
        <v>6.1</v>
      </c>
      <c r="D169" s="75" t="str">
        <f>IF(ISNA(VLOOKUP(B169,'Entry List Master'!$A$2:$J$1058,2)),"",VLOOKUP(B169,'Entry List Master'!$A$2:$J$1058,2))</f>
        <v>Jack Turley</v>
      </c>
      <c r="E169" s="75" t="str">
        <f>IF(ISNA(VLOOKUP(B169,'Entry List Master'!$A$2:$J$1058,4)),"",VLOOKUP(B169,'Entry List Master'!$A$2:$J$1058,4))</f>
        <v>Dromore AC</v>
      </c>
    </row>
    <row r="170" spans="1:5" ht="15">
      <c r="A170" s="73">
        <v>9</v>
      </c>
      <c r="C170" s="74"/>
      <c r="D170" s="75">
        <f>IF(ISNA(VLOOKUP(B170,'Entry List Master'!$A$2:$J$1058,2)),"",VLOOKUP(B170,'Entry List Master'!$A$2:$J$1058,2))</f>
      </c>
      <c r="E170" s="75">
        <f>IF(ISNA(VLOOKUP(B170,'Entry List Master'!$A$2:$J$1058,4)),"",VLOOKUP(B170,'Entry List Master'!$A$2:$J$1058,4))</f>
      </c>
    </row>
    <row r="171" spans="1:5" ht="15">
      <c r="A171" s="73">
        <v>10</v>
      </c>
      <c r="C171" s="74"/>
      <c r="D171" s="75">
        <f>IF(ISNA(VLOOKUP(B171,'Entry List Master'!$A$2:$J$1058,2)),"",VLOOKUP(B171,'Entry List Master'!$A$2:$J$1058,2))</f>
      </c>
      <c r="E171" s="75">
        <f>IF(ISNA(VLOOKUP(B171,'Entry List Master'!$A$2:$J$1058,4)),"",VLOOKUP(B171,'Entry List Master'!$A$2:$J$1058,4))</f>
      </c>
    </row>
    <row r="172" spans="1:5" ht="15">
      <c r="A172" s="73">
        <v>11</v>
      </c>
      <c r="C172" s="74"/>
      <c r="D172" s="75">
        <f>IF(ISNA(VLOOKUP(B172,'Entry List Master'!$A$2:$J$1058,2)),"",VLOOKUP(B172,'Entry List Master'!$A$2:$J$1058,2))</f>
      </c>
      <c r="E172" s="75">
        <f>IF(ISNA(VLOOKUP(B172,'Entry List Master'!$A$2:$J$1058,4)),"",VLOOKUP(B172,'Entry List Master'!$A$2:$J$1058,4))</f>
      </c>
    </row>
    <row r="173" spans="1:5" ht="15">
      <c r="A173" s="73">
        <v>12</v>
      </c>
      <c r="C173" s="74"/>
      <c r="D173" s="75">
        <f>IF(ISNA(VLOOKUP(B173,'Entry List Master'!$A$2:$J$1058,2)),"",VLOOKUP(B173,'Entry List Master'!$A$2:$J$1058,2))</f>
      </c>
      <c r="E173" s="75">
        <f>IF(ISNA(VLOOKUP(B173,'Entry List Master'!$A$2:$J$1058,4)),"",VLOOKUP(B173,'Entry List Master'!$A$2:$J$1058,4))</f>
      </c>
    </row>
    <row r="174" spans="4:5" ht="15">
      <c r="D174" s="75"/>
      <c r="E174" s="75"/>
    </row>
    <row r="175" spans="1:5" ht="15">
      <c r="A175" s="200" t="s">
        <v>24</v>
      </c>
      <c r="B175" s="200"/>
      <c r="C175" s="200"/>
      <c r="D175" s="200"/>
      <c r="E175" s="200"/>
    </row>
    <row r="176" spans="1:11" ht="15">
      <c r="A176" s="70" t="s">
        <v>14</v>
      </c>
      <c r="B176" s="70" t="s">
        <v>15</v>
      </c>
      <c r="C176" s="70" t="s">
        <v>16</v>
      </c>
      <c r="D176" s="70" t="s">
        <v>13</v>
      </c>
      <c r="E176" s="70" t="s">
        <v>1</v>
      </c>
      <c r="H176" s="71" t="s">
        <v>30</v>
      </c>
      <c r="I176" s="72" t="s">
        <v>35</v>
      </c>
      <c r="J176" s="71" t="s">
        <v>34</v>
      </c>
      <c r="K176" s="71" t="s">
        <v>168</v>
      </c>
    </row>
    <row r="177" spans="1:11" ht="15">
      <c r="A177" s="73">
        <v>1</v>
      </c>
      <c r="B177" s="152">
        <v>171</v>
      </c>
      <c r="C177" s="153">
        <v>5.47</v>
      </c>
      <c r="D177" s="75" t="str">
        <f>IF(ISNA(VLOOKUP(B177,'Entry List Master'!$A$2:$J$1058,2)),"",VLOOKUP(B177,'Entry List Master'!$A$2:$J$1058,2))</f>
        <v>Gemma Doyle</v>
      </c>
      <c r="E177" s="75" t="str">
        <f>IF(ISNA(VLOOKUP(B177,'Entry List Master'!$A$2:$J$1058,4)),"",VLOOKUP(B177,'Entry List Master'!$A$2:$J$1058,4))</f>
        <v>3 Ways AC</v>
      </c>
      <c r="G177" s="76" t="s">
        <v>25</v>
      </c>
      <c r="H177" s="69">
        <f>IF(AND($A177=1,$E177=$H176),14,0)+IF(AND($A178=2,$E178=$H176),11,0)+IF(AND($A179=3,$E179=$H176),9,0)+IF(AND($A180=4,$E180=$H176),8,0)+IF(AND($A181=5,$E181=$H176),7,0)+IF(AND($A182=6,$E182=$H176),6,0)+IF(AND($A183=7,$E183=$H176),5,0)+IF(AND($A184=8,$E184=$H176),4,0)+IF(AND($A185=9,$E185=$H176),3,0)+IF(AND($A186=10,$E186=$H176),2,0)+IF(AND($A187=11,$E187=$H176),1,0)+IF(AND($A188=12,$E188=$H176),1,0)</f>
        <v>28</v>
      </c>
      <c r="I177" s="69">
        <f>IF(AND($A177=1,$E177=$I176),14,0)+IF(AND($A178=2,$E178=$I176),11,0)+IF(AND($A179=3,$E179=$I176),9,0)+IF(AND($A180=4,$E180=$I176),8,0)+IF(AND($A181=5,$E181=$I176),7,0)+IF(AND($A182=6,$E182=$I176),6,0)+IF(AND($A183=7,$E183=$I176),5,0)+IF(AND($A184=8,$E184=$I176),4,0)+IF(AND($A185=9,$E185=$I176),3,0)+IF(AND($A186=10,$E186=$I176),2,0)+IF(AND($A187=11,$E187=$I176),1,0)+IF(AND($A188=12,$E188=$I176),1,0)</f>
        <v>0</v>
      </c>
      <c r="J177" s="69">
        <f>IF(AND($A177=1,$E177=$J176),14,0)+IF(AND($A178=2,$E178=$J176),11,0)+IF(AND($A179=3,$E179=$J176),9,0)+IF(AND($A180=4,$E180=$J176),8,0)+IF(AND($A181=5,$E181=$J176),7,0)+IF(AND($A182=6,$E182=$J176),6,0)+IF(AND($A183=7,$E183=$J176),5,0)+IF(AND($A184=8,$E184=$J176),4,0)+IF(AND($A185=9,$E185=$J176),3,0)+IF(AND($A186=10,$E186=$J176),2,0)+IF(AND($A187=11,$E187=J176),1,0)+IF(AND($A188=12,$E188=$J176),1,0)</f>
        <v>7</v>
      </c>
      <c r="K177" s="69">
        <f>IF(AND($A177=1,$E177=$K176),14,0)+IF(AND($A178=2,$E178=$K176),11,0)+IF(AND($A179=3,$E179=$K176),9,0)+IF(AND($A180=4,$E180=$K176),8,0)+IF(AND($A181=5,$E181=$K176),7,0)+IF(AND($A182=6,$E182=$K176),6,0)+IF(AND($A183=7,$E183=$K176),5,0)+IF(AND($A184=8,$E184=$K176),4,0)+IF(AND($A185=9,$E185=$K176),3,0)+IF(AND($A186=10,$E186=$K176),2,0)+IF(AND($A187=11,$E187=K176),1,0)+IF(AND($A188=12,$E188=$K176),1,0)</f>
        <v>0</v>
      </c>
    </row>
    <row r="178" spans="1:11" ht="15">
      <c r="A178" s="73">
        <v>2</v>
      </c>
      <c r="B178" s="152">
        <v>24</v>
      </c>
      <c r="C178" s="152">
        <v>5.56</v>
      </c>
      <c r="D178" s="75" t="str">
        <f>IF(ISNA(VLOOKUP(B178,'Entry List Master'!$A$2:$J$1058,2)),"",VLOOKUP(B178,'Entry List Master'!$A$2:$J$1058,2))</f>
        <v>Lucy Kenneally</v>
      </c>
      <c r="E178" s="75" t="str">
        <f>IF(ISNA(VLOOKUP(B178,'Entry List Master'!$A$2:$J$1058,4)),"",VLOOKUP(B178,'Entry List Master'!$A$2:$J$1058,4))</f>
        <v>Newcastle AC</v>
      </c>
      <c r="G178" s="76" t="s">
        <v>27</v>
      </c>
      <c r="H178" s="77">
        <f>IF($H179&gt;=7,3,IF($H179&gt;=5,2,IF($H179&gt;=3,1,0)))</f>
        <v>1</v>
      </c>
      <c r="I178" s="77">
        <f>IF($I179&gt;=7,3,IF($I179&gt;=5,2,IF($I179&gt;=3,1,0)))</f>
        <v>0</v>
      </c>
      <c r="J178" s="77">
        <f>IF($J179&gt;=7,3,IF($J179&gt;=5,2,IF($J179&gt;=3,1,0)))</f>
        <v>0</v>
      </c>
      <c r="K178" s="77">
        <f>IF($K179&gt;=7,3,IF($K179&gt;=5,2,IF($K179&gt;=3,1,0)))</f>
        <v>0</v>
      </c>
    </row>
    <row r="179" spans="1:11" ht="15">
      <c r="A179" s="73">
        <v>3</v>
      </c>
      <c r="B179" s="152">
        <v>128</v>
      </c>
      <c r="C179" s="153">
        <v>6.07</v>
      </c>
      <c r="D179" s="75" t="str">
        <f>IF(ISNA(VLOOKUP(B179,'Entry List Master'!$A$2:$J$1058,2)),"",VLOOKUP(B179,'Entry List Master'!$A$2:$J$1058,2))</f>
        <v>Marie Claire McVeigh</v>
      </c>
      <c r="E179" s="75" t="str">
        <f>IF(ISNA(VLOOKUP(B179,'Entry List Master'!$A$2:$J$1058,4)),"",VLOOKUP(B179,'Entry List Master'!$A$2:$J$1058,4))</f>
        <v>Newcastle AC</v>
      </c>
      <c r="G179" s="76" t="s">
        <v>51</v>
      </c>
      <c r="H179" s="78">
        <f>COUNTIF($E177:$E188,H176)</f>
        <v>3</v>
      </c>
      <c r="I179" s="78">
        <f>COUNTIF($E177:$E188,I176)</f>
        <v>0</v>
      </c>
      <c r="J179" s="78">
        <f>COUNTIF($E177:$E188,J176)</f>
        <v>1</v>
      </c>
      <c r="K179" s="78">
        <f>COUNTIF($E177:$E188,K176)</f>
        <v>0</v>
      </c>
    </row>
    <row r="180" spans="1:11" ht="15">
      <c r="A180" s="73">
        <v>4</v>
      </c>
      <c r="B180" s="152">
        <v>123</v>
      </c>
      <c r="C180" s="153">
        <v>6.23</v>
      </c>
      <c r="D180" s="75" t="str">
        <f>IF(ISNA(VLOOKUP(B180,'Entry List Master'!$A$2:$J$1058,2)),"",VLOOKUP(B180,'Entry List Master'!$A$2:$J$1058,2))</f>
        <v>Laura Molloy</v>
      </c>
      <c r="E180" s="75" t="str">
        <f>IF(ISNA(VLOOKUP(B180,'Entry List Master'!$A$2:$J$1058,4)),"",VLOOKUP(B180,'Entry List Master'!$A$2:$J$1058,4))</f>
        <v>Newcastle AC</v>
      </c>
      <c r="G180" s="76" t="s">
        <v>26</v>
      </c>
      <c r="H180" s="69">
        <f>SUM(H177:H179)</f>
        <v>32</v>
      </c>
      <c r="I180" s="69">
        <f>SUM(I177:I179)</f>
        <v>0</v>
      </c>
      <c r="J180" s="69">
        <f>SUM(J177:J179)</f>
        <v>8</v>
      </c>
      <c r="K180" s="69">
        <f>SUM(K177:K179)</f>
        <v>0</v>
      </c>
    </row>
    <row r="181" spans="1:5" ht="15">
      <c r="A181" s="73">
        <v>5</v>
      </c>
      <c r="B181" s="152">
        <v>181</v>
      </c>
      <c r="C181" s="153">
        <v>6.44</v>
      </c>
      <c r="D181" s="75" t="str">
        <f>IF(ISNA(VLOOKUP(B181,'Entry List Master'!$A$2:$J$1058,2)),"",VLOOKUP(B181,'Entry List Master'!$A$2:$J$1058,2))</f>
        <v>Olivia Burke</v>
      </c>
      <c r="E181" s="75" t="str">
        <f>IF(ISNA(VLOOKUP(B181,'Entry List Master'!$A$2:$J$1058,4)),"",VLOOKUP(B181,'Entry List Master'!$A$2:$J$1058,4))</f>
        <v>East Down AC</v>
      </c>
    </row>
    <row r="182" spans="1:5" ht="15">
      <c r="A182" s="73">
        <v>6</v>
      </c>
      <c r="C182" s="74"/>
      <c r="D182" s="75">
        <f>IF(ISNA(VLOOKUP(B182,'Entry List Master'!$A$2:$J$1058,2)),"",VLOOKUP(B182,'Entry List Master'!$A$2:$J$1058,2))</f>
      </c>
      <c r="E182" s="75">
        <f>IF(ISNA(VLOOKUP(B182,'Entry List Master'!$A$2:$J$1058,4)),"",VLOOKUP(B182,'Entry List Master'!$A$2:$J$1058,4))</f>
      </c>
    </row>
    <row r="183" spans="1:5" ht="15">
      <c r="A183" s="73">
        <v>7</v>
      </c>
      <c r="C183" s="74"/>
      <c r="D183" s="75">
        <f>IF(ISNA(VLOOKUP(B183,'Entry List Master'!$A$2:$J$1058,2)),"",VLOOKUP(B183,'Entry List Master'!$A$2:$J$1058,2))</f>
      </c>
      <c r="E183" s="75">
        <f>IF(ISNA(VLOOKUP(B183,'Entry List Master'!$A$2:$J$1058,4)),"",VLOOKUP(B183,'Entry List Master'!$A$2:$J$1058,4))</f>
      </c>
    </row>
    <row r="184" spans="1:5" ht="15">
      <c r="A184" s="73">
        <v>8</v>
      </c>
      <c r="C184" s="74"/>
      <c r="D184" s="75">
        <f>IF(ISNA(VLOOKUP(B184,'Entry List Master'!$A$2:$J$1058,2)),"",VLOOKUP(B184,'Entry List Master'!$A$2:$J$1058,2))</f>
      </c>
      <c r="E184" s="75">
        <f>IF(ISNA(VLOOKUP(B184,'Entry List Master'!$A$2:$J$1058,4)),"",VLOOKUP(B184,'Entry List Master'!$A$2:$J$1058,4))</f>
      </c>
    </row>
    <row r="185" spans="1:5" ht="15">
      <c r="A185" s="73">
        <v>9</v>
      </c>
      <c r="C185" s="74"/>
      <c r="D185" s="75">
        <f>IF(ISNA(VLOOKUP(B185,'Entry List Master'!$A$2:$J$1058,2)),"",VLOOKUP(B185,'Entry List Master'!$A$2:$J$1058,2))</f>
      </c>
      <c r="E185" s="75">
        <f>IF(ISNA(VLOOKUP(B185,'Entry List Master'!$A$2:$J$1058,4)),"",VLOOKUP(B185,'Entry List Master'!$A$2:$J$1058,4))</f>
      </c>
    </row>
    <row r="186" spans="1:5" ht="15">
      <c r="A186" s="73">
        <v>10</v>
      </c>
      <c r="C186" s="74"/>
      <c r="D186" s="75">
        <f>IF(ISNA(VLOOKUP(B186,'Entry List Master'!$A$2:$J$1058,2)),"",VLOOKUP(B186,'Entry List Master'!$A$2:$J$1058,2))</f>
      </c>
      <c r="E186" s="75">
        <f>IF(ISNA(VLOOKUP(B186,'Entry List Master'!$A$2:$J$1058,4)),"",VLOOKUP(B186,'Entry List Master'!$A$2:$J$1058,4))</f>
      </c>
    </row>
    <row r="187" spans="1:5" ht="15">
      <c r="A187" s="73">
        <v>11</v>
      </c>
      <c r="C187" s="74"/>
      <c r="D187" s="75">
        <f>IF(ISNA(VLOOKUP(B187,'Entry List Master'!$A$2:$J$1058,2)),"",VLOOKUP(B187,'Entry List Master'!$A$2:$J$1058,2))</f>
      </c>
      <c r="E187" s="75">
        <f>IF(ISNA(VLOOKUP(B187,'Entry List Master'!$A$2:$J$1058,4)),"",VLOOKUP(B187,'Entry List Master'!$A$2:$J$1058,4))</f>
      </c>
    </row>
    <row r="188" spans="1:5" ht="15">
      <c r="A188" s="73">
        <v>12</v>
      </c>
      <c r="C188" s="74"/>
      <c r="D188" s="75">
        <f>IF(ISNA(VLOOKUP(B188,'Entry List Master'!$A$2:$J$1058,2)),"",VLOOKUP(B188,'Entry List Master'!$A$2:$J$1058,2))</f>
      </c>
      <c r="E188" s="75">
        <f>IF(ISNA(VLOOKUP(B188,'Entry List Master'!$A$2:$J$1058,4)),"",VLOOKUP(B188,'Entry List Master'!$A$2:$J$1058,4))</f>
      </c>
    </row>
    <row r="190" spans="1:5" s="80" customFormat="1" ht="15">
      <c r="A190" s="200" t="s">
        <v>56</v>
      </c>
      <c r="B190" s="200"/>
      <c r="C190" s="200"/>
      <c r="D190" s="200"/>
      <c r="E190" s="200"/>
    </row>
    <row r="191" spans="1:11" s="80" customFormat="1" ht="15">
      <c r="A191" s="70" t="s">
        <v>14</v>
      </c>
      <c r="B191" s="70" t="s">
        <v>15</v>
      </c>
      <c r="C191" s="70" t="s">
        <v>16</v>
      </c>
      <c r="D191" s="70" t="s">
        <v>13</v>
      </c>
      <c r="E191" s="70" t="s">
        <v>1</v>
      </c>
      <c r="G191" s="69"/>
      <c r="H191" s="71" t="s">
        <v>30</v>
      </c>
      <c r="I191" s="72" t="s">
        <v>35</v>
      </c>
      <c r="J191" s="71" t="s">
        <v>34</v>
      </c>
      <c r="K191" s="71" t="s">
        <v>168</v>
      </c>
    </row>
    <row r="192" spans="1:11" ht="15">
      <c r="A192" s="73">
        <v>1</v>
      </c>
      <c r="B192" s="152">
        <v>76</v>
      </c>
      <c r="C192" s="153">
        <v>6.16</v>
      </c>
      <c r="D192" s="75" t="str">
        <f>IF(ISNA(VLOOKUP(B192,'Entry List Master'!$A$2:$J$1058,2)),"",VLOOKUP(B192,'Entry List Master'!$A$2:$J$1058,2))</f>
        <v>Ethan Dunn</v>
      </c>
      <c r="E192" s="75" t="str">
        <f>IF(ISNA(VLOOKUP(B192,'Entry List Master'!$A$2:$J$1058,4)),"",VLOOKUP(B192,'Entry List Master'!$A$2:$J$1058,4))</f>
        <v>Dromore AC</v>
      </c>
      <c r="G192" s="76" t="s">
        <v>25</v>
      </c>
      <c r="H192" s="69">
        <f>IF(AND($A192=1,$E192=$H191),14,0)+IF(AND($A193=2,$E193=$H191),11,0)+IF(AND($A194=3,$E194=$H191),9,0)+IF(AND($A195=4,$E195=$H191),8,0)+IF(AND($A196=5,$E196=$H191),7,0)+IF(AND($A197=6,$E197=$H191),6,0)+IF(AND($A198=7,$E198=$H191),5,0)+IF(AND($A199=8,$E199=$H191),4,0)+IF(AND($A200=9,$E200=$H191),3,0)+IF(AND($A201=10,$E201=$H191),2,0)+IF(AND($A202=11,$E202=$H191),1,0)+IF(AND($A203=12,$E203=$H191),1,0)</f>
        <v>0</v>
      </c>
      <c r="I192" s="69">
        <f>IF(AND($A192=1,$E192=$I191),14,0)+IF(AND($A193=2,$E193=$I191),11,0)+IF(AND($A194=3,$E194=$I191),9,0)+IF(AND($A195=4,$E195=$I191),8,0)+IF(AND($A196=5,$E196=$I191),7,0)+IF(AND($A197=6,$E197=$I191),6,0)+IF(AND($A198=7,$E198=$I191),5,0)+IF(AND($A199=8,$E199=$I191),4,0)+IF(AND($A200=9,$E200=$I191),3,0)+IF(AND($A201=10,$E201=$I191),2,0)+IF(AND($A202=11,$E202=$I191),1,0)+IF(AND($A203=12,$E203=$I191),1,0)</f>
        <v>41</v>
      </c>
      <c r="J192" s="69">
        <f>IF(AND($A192=1,$E192=$J191),14,0)+IF(AND($A193=2,$E193=$J191),11,0)+IF(AND($A194=3,$E194=$J191),9,0)+IF(AND($A195=4,$E195=$J191),8,0)+IF(AND($A196=5,$E196=$J191),7,0)+IF(AND($A197=6,$E197=$J191),6,0)+IF(AND($A198=7,$E198=$J191),5,0)+IF(AND($A199=8,$E199=$J191),4,0)+IF(AND($A200=9,$E200=$J191),3,0)+IF(AND($A201=10,$E201=$J191),2,0)+IF(AND($A202=11,$E202=J191),1,0)+IF(AND($A203=12,$E203=$J191),1,0)</f>
        <v>6</v>
      </c>
      <c r="K192" s="69">
        <f>IF(AND($A192=1,$E192=$K191),14,0)+IF(AND($A193=2,$E193=$K191),11,0)+IF(AND($A194=3,$E194=$K191),9,0)+IF(AND($A195=4,$E195=$K191),8,0)+IF(AND($A196=5,$E196=$K191),7,0)+IF(AND($A197=6,$E197=$K191),6,0)+IF(AND($A198=7,$E198=$K191),5,0)+IF(AND($A199=8,$E199=$K191),4,0)+IF(AND($A200=9,$E200=$K191),3,0)+IF(AND($A201=10,$E201=$K191),2,0)+IF(AND($A202=11,$E202=K191),1,0)+IF(AND($A203=12,$E203=$K191),1,0)</f>
        <v>22</v>
      </c>
    </row>
    <row r="193" spans="1:11" ht="15">
      <c r="A193" s="73">
        <v>2</v>
      </c>
      <c r="B193" s="152">
        <v>220</v>
      </c>
      <c r="C193" s="153">
        <v>6.21</v>
      </c>
      <c r="D193" s="75" t="str">
        <f>IF(ISNA(VLOOKUP(B193,'Entry List Master'!$A$2:$J$1058,2)),"",VLOOKUP(B193,'Entry List Master'!$A$2:$J$1058,2))</f>
        <v>Peter Fegan</v>
      </c>
      <c r="E193" s="75" t="str">
        <f>IF(ISNA(VLOOKUP(B193,'Entry List Master'!$A$2:$J$1058,4)),"",VLOOKUP(B193,'Entry List Master'!$A$2:$J$1058,4))</f>
        <v>Burren AC</v>
      </c>
      <c r="G193" s="76" t="s">
        <v>27</v>
      </c>
      <c r="H193" s="77">
        <f>IF($H194&gt;=7,3,IF($H194&gt;=5,2,IF($H194&gt;=3,1,0)))</f>
        <v>0</v>
      </c>
      <c r="I193" s="77">
        <f>IF($I194&gt;=7,3,IF($I194&gt;=5,2,IF($I194&gt;=3,1,0)))</f>
        <v>2</v>
      </c>
      <c r="J193" s="77">
        <f>IF($J194&gt;=7,3,IF($J194&gt;=5,2,IF($J194&gt;=3,1,0)))</f>
        <v>0</v>
      </c>
      <c r="K193" s="77">
        <f>IF($K194&gt;=7,3,IF($K194&gt;=5,2,IF($K194&gt;=3,1,0)))</f>
        <v>1</v>
      </c>
    </row>
    <row r="194" spans="1:11" ht="15">
      <c r="A194" s="73">
        <v>3</v>
      </c>
      <c r="B194" s="152">
        <v>218</v>
      </c>
      <c r="C194" s="153">
        <v>6.23</v>
      </c>
      <c r="D194" s="75" t="str">
        <f>IF(ISNA(VLOOKUP(B194,'Entry List Master'!$A$2:$J$1058,2)),"",VLOOKUP(B194,'Entry List Master'!$A$2:$J$1058,2))</f>
        <v>Ardhan McAvoy</v>
      </c>
      <c r="E194" s="75" t="str">
        <f>IF(ISNA(VLOOKUP(B194,'Entry List Master'!$A$2:$J$1058,4)),"",VLOOKUP(B194,'Entry List Master'!$A$2:$J$1058,4))</f>
        <v>Burren AC</v>
      </c>
      <c r="G194" s="76" t="s">
        <v>51</v>
      </c>
      <c r="H194" s="78">
        <f>COUNTIF($E192:$E203,H191)</f>
        <v>0</v>
      </c>
      <c r="I194" s="78">
        <f>COUNTIF($E192:$E203,I191)</f>
        <v>5</v>
      </c>
      <c r="J194" s="78">
        <f>COUNTIF($E192:$E203,J191)</f>
        <v>2</v>
      </c>
      <c r="K194" s="78">
        <f>COUNTIF($E192:$E203,K191)</f>
        <v>3</v>
      </c>
    </row>
    <row r="195" spans="1:11" ht="15">
      <c r="A195" s="73">
        <v>4</v>
      </c>
      <c r="B195" s="152">
        <v>219</v>
      </c>
      <c r="C195" s="153">
        <v>6.25</v>
      </c>
      <c r="D195" s="75" t="str">
        <f>IF(ISNA(VLOOKUP(B195,'Entry List Master'!$A$2:$J$1058,2)),"",VLOOKUP(B195,'Entry List Master'!$A$2:$J$1058,2))</f>
        <v>Malachi McAvoy</v>
      </c>
      <c r="E195" s="75" t="str">
        <f>IF(ISNA(VLOOKUP(B195,'Entry List Master'!$A$2:$J$1058,4)),"",VLOOKUP(B195,'Entry List Master'!$A$2:$J$1058,4))</f>
        <v>Burren AC</v>
      </c>
      <c r="G195" s="76" t="s">
        <v>26</v>
      </c>
      <c r="H195" s="69">
        <f>SUM(H192:H194)</f>
        <v>0</v>
      </c>
      <c r="I195" s="69">
        <f>SUM(I192:I194)</f>
        <v>48</v>
      </c>
      <c r="J195" s="69">
        <f>SUM(J192:J194)</f>
        <v>8</v>
      </c>
      <c r="K195" s="69">
        <f>SUM(K192:K194)</f>
        <v>26</v>
      </c>
    </row>
    <row r="196" spans="1:5" ht="15">
      <c r="A196" s="73">
        <v>5</v>
      </c>
      <c r="B196" s="152">
        <v>70</v>
      </c>
      <c r="C196" s="153">
        <v>6.26</v>
      </c>
      <c r="D196" s="75" t="str">
        <f>IF(ISNA(VLOOKUP(B196,'Entry List Master'!$A$2:$J$1058,2)),"",VLOOKUP(B196,'Entry List Master'!$A$2:$J$1058,2))</f>
        <v>Billy Campbell</v>
      </c>
      <c r="E196" s="75" t="str">
        <f>IF(ISNA(VLOOKUP(B196,'Entry List Master'!$A$2:$J$1058,4)),"",VLOOKUP(B196,'Entry List Master'!$A$2:$J$1058,4))</f>
        <v>Burren AC</v>
      </c>
    </row>
    <row r="197" spans="1:5" ht="15">
      <c r="A197" s="73">
        <v>6</v>
      </c>
      <c r="B197" s="152">
        <v>215</v>
      </c>
      <c r="C197" s="153">
        <v>6.49</v>
      </c>
      <c r="D197" s="75" t="str">
        <f>IF(ISNA(VLOOKUP(B197,'Entry List Master'!$A$2:$J$1058,2)),"",VLOOKUP(B197,'Entry List Master'!$A$2:$J$1058,2))</f>
        <v>Oisin McKinley</v>
      </c>
      <c r="E197" s="75" t="str">
        <f>IF(ISNA(VLOOKUP(B197,'Entry List Master'!$A$2:$J$1058,4)),"",VLOOKUP(B197,'Entry List Master'!$A$2:$J$1058,4))</f>
        <v>Burren AC</v>
      </c>
    </row>
    <row r="198" spans="1:5" ht="15">
      <c r="A198" s="73">
        <v>7</v>
      </c>
      <c r="B198" s="152">
        <v>95</v>
      </c>
      <c r="C198" s="153">
        <v>7.03</v>
      </c>
      <c r="D198" s="75" t="str">
        <f>IF(ISNA(VLOOKUP(B198,'Entry List Master'!$A$2:$J$1058,2)),"",VLOOKUP(B198,'Entry List Master'!$A$2:$J$1058,2))</f>
        <v>Rory Burns</v>
      </c>
      <c r="E198" s="75" t="str">
        <f>IF(ISNA(VLOOKUP(B198,'Entry List Master'!$A$2:$J$1058,4)),"",VLOOKUP(B198,'Entry List Master'!$A$2:$J$1058,4))</f>
        <v>Dromore AC</v>
      </c>
    </row>
    <row r="199" spans="1:5" ht="15">
      <c r="A199" s="73">
        <v>8</v>
      </c>
      <c r="B199" s="152">
        <v>46</v>
      </c>
      <c r="C199" s="153">
        <v>7.15</v>
      </c>
      <c r="D199" s="75" t="str">
        <f>IF(ISNA(VLOOKUP(B199,'Entry List Master'!$A$2:$J$1058,2)),"",VLOOKUP(B199,'Entry List Master'!$A$2:$J$1058,2))</f>
        <v>Daniel Atkinson</v>
      </c>
      <c r="E199" s="75" t="str">
        <f>IF(ISNA(VLOOKUP(B199,'Entry List Master'!$A$2:$J$1058,4)),"",VLOOKUP(B199,'Entry List Master'!$A$2:$J$1058,4))</f>
        <v>East Down AC</v>
      </c>
    </row>
    <row r="200" spans="1:5" ht="15">
      <c r="A200" s="73">
        <v>9</v>
      </c>
      <c r="B200" s="152">
        <v>99</v>
      </c>
      <c r="C200" s="152">
        <v>7.26</v>
      </c>
      <c r="D200" s="75" t="str">
        <f>IF(ISNA(VLOOKUP(B200,'Entry List Master'!$A$2:$J$1058,2)),"",VLOOKUP(B200,'Entry List Master'!$A$2:$J$1058,2))</f>
        <v>Jack Ferguson</v>
      </c>
      <c r="E200" s="75" t="str">
        <f>IF(ISNA(VLOOKUP(B200,'Entry List Master'!$A$2:$J$1058,4)),"",VLOOKUP(B200,'Entry List Master'!$A$2:$J$1058,4))</f>
        <v>Dromore AC</v>
      </c>
    </row>
    <row r="201" spans="1:5" ht="15">
      <c r="A201" s="73">
        <v>10</v>
      </c>
      <c r="B201" s="152">
        <v>67</v>
      </c>
      <c r="C201" s="153">
        <v>7.33</v>
      </c>
      <c r="D201" s="75" t="str">
        <f>IF(ISNA(VLOOKUP(B201,'Entry List Master'!$A$2:$J$1058,2)),"",VLOOKUP(B201,'Entry List Master'!$A$2:$J$1058,2))</f>
        <v>Chris O'Connor</v>
      </c>
      <c r="E201" s="75" t="str">
        <f>IF(ISNA(VLOOKUP(B201,'Entry List Master'!$A$2:$J$1058,4)),"",VLOOKUP(B201,'Entry List Master'!$A$2:$J$1058,4))</f>
        <v>East Down AC</v>
      </c>
    </row>
    <row r="202" spans="1:5" ht="15">
      <c r="A202" s="73">
        <v>11</v>
      </c>
      <c r="C202" s="74"/>
      <c r="D202" s="75">
        <f>IF(ISNA(VLOOKUP(B202,'Entry List Master'!$A$2:$J$1058,2)),"",VLOOKUP(B202,'Entry List Master'!$A$2:$J$1058,2))</f>
      </c>
      <c r="E202" s="75">
        <f>IF(ISNA(VLOOKUP(B202,'Entry List Master'!$A$2:$J$1058,4)),"",VLOOKUP(B202,'Entry List Master'!$A$2:$J$1058,4))</f>
      </c>
    </row>
    <row r="203" spans="1:5" ht="15">
      <c r="A203" s="73">
        <v>12</v>
      </c>
      <c r="C203" s="74"/>
      <c r="D203" s="75">
        <f>IF(ISNA(VLOOKUP(B203,'Entry List Master'!$A$2:$J$1058,2)),"",VLOOKUP(B203,'Entry List Master'!$A$2:$J$1058,2))</f>
      </c>
      <c r="E203" s="75">
        <f>IF(ISNA(VLOOKUP(B203,'Entry List Master'!$A$2:$J$1058,4)),"",VLOOKUP(B203,'Entry List Master'!$A$2:$J$1058,4))</f>
      </c>
    </row>
    <row r="204" spans="4:5" ht="15">
      <c r="D204" s="75"/>
      <c r="E204" s="75"/>
    </row>
    <row r="205" spans="1:5" ht="15">
      <c r="A205" s="200" t="s">
        <v>57</v>
      </c>
      <c r="B205" s="200"/>
      <c r="C205" s="200"/>
      <c r="D205" s="200"/>
      <c r="E205" s="200"/>
    </row>
    <row r="206" spans="1:11" ht="15">
      <c r="A206" s="70" t="s">
        <v>14</v>
      </c>
      <c r="B206" s="70" t="s">
        <v>15</v>
      </c>
      <c r="C206" s="70" t="s">
        <v>16</v>
      </c>
      <c r="D206" s="70" t="s">
        <v>13</v>
      </c>
      <c r="E206" s="70" t="s">
        <v>1</v>
      </c>
      <c r="H206" s="71" t="s">
        <v>30</v>
      </c>
      <c r="I206" s="72" t="s">
        <v>35</v>
      </c>
      <c r="J206" s="71" t="s">
        <v>34</v>
      </c>
      <c r="K206" s="108" t="s">
        <v>168</v>
      </c>
    </row>
    <row r="207" spans="1:11" ht="15">
      <c r="A207" s="73">
        <v>1</v>
      </c>
      <c r="B207" s="152">
        <v>59</v>
      </c>
      <c r="C207" s="153">
        <v>7.28</v>
      </c>
      <c r="D207" s="75" t="str">
        <f>IF(ISNA(VLOOKUP(B207,'Entry List Master'!$A$2:$J$1058,2)),"",VLOOKUP(B207,'Entry List Master'!$A$2:$J$1058,2))</f>
        <v>Laura Green</v>
      </c>
      <c r="E207" s="75" t="str">
        <f>IF(ISNA(VLOOKUP(B207,'Entry List Master'!$A$2:$J$1058,4)),"",VLOOKUP(B207,'Entry List Master'!$A$2:$J$1058,4))</f>
        <v>East Down AC</v>
      </c>
      <c r="G207" s="76" t="s">
        <v>25</v>
      </c>
      <c r="H207" s="69">
        <f>IF(AND($A207=1,$E207=$H206),14,0)+IF(AND($A208=2,$E208=$H206),11,0)+IF(AND($A209=3,$E209=$H206),9,0)+IF(AND($A210=4,$E210=$H206),8,0)+IF(AND($A211=5,$E211=$H206),7,0)+IF(AND($A212=6,$E212=$H206),6,0)+IF(AND($A213=7,$E213=$H206),5,0)+IF(AND($A214=8,$E214=$H206),4,0)+IF(AND($A215=9,$E215=$H206),3,0)+IF(AND($A216=10,$E216=$H206),2,0)+IF(AND($A217=11,$E217=$H206),1,0)+IF(AND($A218=12,$E218=$H206),1,0)</f>
        <v>0</v>
      </c>
      <c r="I207" s="69">
        <f>IF(AND($A207=1,$E207=$I206),14,0)+IF(AND($A208=2,$E208=$I206),11,0)+IF(AND($A209=3,$E209=$I206),9,0)+IF(AND($A210=4,$E210=$I206),8,0)+IF(AND($A211=5,$E211=$I206),7,0)+IF(AND($A212=6,$E212=$I206),6,0)+IF(AND($A213=7,$E213=$I206),5,0)+IF(AND($A214=8,$E214=$I206),4,0)+IF(AND($A215=9,$E215=$I206),3,0)+IF(AND($A216=10,$E216=$I206),2,0)+IF(AND($A217=11,$E217=$I206),1,0)+IF(AND($A218=12,$E218=$I206),1,0)</f>
        <v>0</v>
      </c>
      <c r="J207" s="69">
        <f>IF(AND($A207=1,$E207=$J206),14,0)+IF(AND($A208=2,$E208=$J206),11,0)+IF(AND($A209=3,$E209=$J206),9,0)+IF(AND($A210=4,$E210=$J206),8,0)+IF(AND($A211=5,$E211=$J206),7,0)+IF(AND($A212=6,$E212=$J206),6,0)+IF(AND($A213=7,$E213=$J206),5,0)+IF(AND($A214=8,$E214=$J206),4,0)+IF(AND($A215=9,$E215=$J206),3,0)+IF(AND($A216=10,$E216=$J206),2,0)+IF(AND($A217=11,$E217=J206),1,0)+IF(AND($A218=12,$E218=$J206),1,0)</f>
        <v>48</v>
      </c>
      <c r="K207" s="69">
        <f>IF(AND($A207=1,$E207=$K206),14,0)+IF(AND($A208=2,$E208=$K206),11,0)+IF(AND($A209=3,$E209=$K206),9,0)+IF(AND($A210=4,$E210=$K206),8,0)+IF(AND($A211=5,$E211=$K206),7,0)+IF(AND($A212=6,$E212=$K206),6,0)+IF(AND($A213=7,$E213=$K206),5,0)+IF(AND($A214=8,$E214=$K206),4,0)+IF(AND($A215=9,$E215=$K206),3,0)+IF(AND($A216=10,$E216=$K206),2,0)+IF(AND($A217=11,$E217=K206),1,0)+IF(AND($A218=12,$E218=$K206),1,0)</f>
        <v>0</v>
      </c>
    </row>
    <row r="208" spans="1:11" ht="15">
      <c r="A208" s="73">
        <v>2</v>
      </c>
      <c r="B208" s="152">
        <v>8</v>
      </c>
      <c r="C208" s="153">
        <v>7.31</v>
      </c>
      <c r="D208" s="75" t="str">
        <f>IF(ISNA(VLOOKUP(B208,'Entry List Master'!$A$2:$J$1058,2)),"",VLOOKUP(B208,'Entry List Master'!$A$2:$J$1058,2))</f>
        <v>Aoife Cochrane</v>
      </c>
      <c r="E208" s="75" t="str">
        <f>IF(ISNA(VLOOKUP(B208,'Entry List Master'!$A$2:$J$1058,4)),"",VLOOKUP(B208,'Entry List Master'!$A$2:$J$1058,4))</f>
        <v>East Down AC</v>
      </c>
      <c r="G208" s="76" t="s">
        <v>27</v>
      </c>
      <c r="H208" s="77">
        <f>IF($H209&gt;=7,3,IF($H209&gt;=5,2,IF($H209&gt;=3,1,0)))</f>
        <v>0</v>
      </c>
      <c r="I208" s="77">
        <f>IF($I209&gt;=7,3,IF($I209&gt;=5,2,IF($I209&gt;=3,1,0)))</f>
        <v>0</v>
      </c>
      <c r="J208" s="77">
        <f>IF($J209&gt;=7,3,IF($J209&gt;=5,2,IF($J209&gt;=3,1,0)))</f>
        <v>2</v>
      </c>
      <c r="K208" s="77">
        <f>IF($K209&gt;=7,3,IF($K209&gt;=5,2,IF($K209&gt;=3,1,0)))</f>
        <v>0</v>
      </c>
    </row>
    <row r="209" spans="1:11" ht="15">
      <c r="A209" s="73">
        <v>3</v>
      </c>
      <c r="B209" s="152">
        <v>61</v>
      </c>
      <c r="C209" s="153">
        <v>7.49</v>
      </c>
      <c r="D209" s="75" t="str">
        <f>IF(ISNA(VLOOKUP(B209,'Entry List Master'!$A$2:$J$1058,2)),"",VLOOKUP(B209,'Entry List Master'!$A$2:$J$1058,2))</f>
        <v>Ella Carroll</v>
      </c>
      <c r="E209" s="75" t="str">
        <f>IF(ISNA(VLOOKUP(B209,'Entry List Master'!$A$2:$J$1058,4)),"",VLOOKUP(B209,'Entry List Master'!$A$2:$J$1058,4))</f>
        <v>East Down AC</v>
      </c>
      <c r="G209" s="76" t="s">
        <v>51</v>
      </c>
      <c r="H209" s="78">
        <f>COUNTIF($E207:$E218,H206)</f>
        <v>0</v>
      </c>
      <c r="I209" s="78">
        <f>COUNTIF($E207:$E218,I206)</f>
        <v>0</v>
      </c>
      <c r="J209" s="78">
        <f>COUNTIF($E207:$E218,J206)</f>
        <v>5</v>
      </c>
      <c r="K209" s="78">
        <f>COUNTIF($E207:$E218,K206)</f>
        <v>0</v>
      </c>
    </row>
    <row r="210" spans="1:11" ht="15">
      <c r="A210" s="73">
        <v>4</v>
      </c>
      <c r="B210" s="152">
        <v>241</v>
      </c>
      <c r="C210" s="153">
        <v>8.02</v>
      </c>
      <c r="D210" s="75" t="str">
        <f>IF(ISNA(VLOOKUP(B210,'Entry List Master'!$A$2:$J$1058,2)),"",VLOOKUP(B210,'Entry List Master'!$A$2:$J$1058,2))</f>
        <v>Elisha Surginor</v>
      </c>
      <c r="E210" s="75" t="str">
        <f>IF(ISNA(VLOOKUP(B210,'Entry List Master'!$A$2:$J$1058,4)),"",VLOOKUP(B210,'Entry List Master'!$A$2:$J$1058,4))</f>
        <v>East Down AC</v>
      </c>
      <c r="G210" s="76" t="s">
        <v>26</v>
      </c>
      <c r="H210" s="69">
        <f>SUM(H207:H209)</f>
        <v>0</v>
      </c>
      <c r="I210" s="69">
        <f>SUM(I207:I209)</f>
        <v>0</v>
      </c>
      <c r="J210" s="69">
        <f>SUM(J207:J209)</f>
        <v>55</v>
      </c>
      <c r="K210" s="69">
        <f>SUM(K207:K209)</f>
        <v>0</v>
      </c>
    </row>
    <row r="211" spans="1:5" ht="15">
      <c r="A211" s="73">
        <v>5</v>
      </c>
      <c r="B211" s="152">
        <v>170</v>
      </c>
      <c r="C211" s="153">
        <v>8.42</v>
      </c>
      <c r="D211" s="75" t="str">
        <f>IF(ISNA(VLOOKUP(B211,'Entry List Master'!$A$2:$J$1058,2)),"",VLOOKUP(B211,'Entry List Master'!$A$2:$J$1058,2))</f>
        <v>Chloe Johnston</v>
      </c>
      <c r="E211" s="75" t="str">
        <f>IF(ISNA(VLOOKUP(B211,'Entry List Master'!$A$2:$J$1058,4)),"",VLOOKUP(B211,'Entry List Master'!$A$2:$J$1058,4))</f>
        <v>3 Ways AC</v>
      </c>
    </row>
    <row r="212" spans="1:5" ht="15">
      <c r="A212" s="73">
        <v>6</v>
      </c>
      <c r="B212" s="152">
        <v>191</v>
      </c>
      <c r="C212" s="153">
        <v>11.48</v>
      </c>
      <c r="D212" s="75" t="str">
        <f>IF(ISNA(VLOOKUP(B212,'Entry List Master'!$A$2:$J$1058,2)),"",VLOOKUP(B212,'Entry List Master'!$A$2:$J$1058,2))</f>
        <v>Dionne McEvoy</v>
      </c>
      <c r="E212" s="75" t="str">
        <f>IF(ISNA(VLOOKUP(B212,'Entry List Master'!$A$2:$J$1058,4)),"",VLOOKUP(B212,'Entry List Master'!$A$2:$J$1058,4))</f>
        <v>East Down AC</v>
      </c>
    </row>
    <row r="213" spans="1:5" ht="15">
      <c r="A213" s="73">
        <v>7</v>
      </c>
      <c r="C213" s="74"/>
      <c r="D213" s="75">
        <f>IF(ISNA(VLOOKUP(B213,'Entry List Master'!$A$2:$J$1058,2)),"",VLOOKUP(B213,'Entry List Master'!$A$2:$J$1058,2))</f>
      </c>
      <c r="E213" s="75">
        <f>IF(ISNA(VLOOKUP(B213,'Entry List Master'!$A$2:$J$1058,4)),"",VLOOKUP(B213,'Entry List Master'!$A$2:$J$1058,4))</f>
      </c>
    </row>
    <row r="214" spans="1:5" ht="15">
      <c r="A214" s="73">
        <v>8</v>
      </c>
      <c r="C214" s="81"/>
      <c r="D214" s="75">
        <f>IF(ISNA(VLOOKUP(B214,'Entry List Master'!$A$2:$J$1058,2)),"",VLOOKUP(B214,'Entry List Master'!$A$2:$J$1058,2))</f>
      </c>
      <c r="E214" s="75">
        <f>IF(ISNA(VLOOKUP(B214,'Entry List Master'!$A$2:$J$1058,4)),"",VLOOKUP(B214,'Entry List Master'!$A$2:$J$1058,4))</f>
      </c>
    </row>
    <row r="215" spans="1:5" ht="15">
      <c r="A215" s="73">
        <v>9</v>
      </c>
      <c r="D215" s="75">
        <f>IF(ISNA(VLOOKUP(B215,'Entry List Master'!$A$2:$J$1058,2)),"",VLOOKUP(B215,'Entry List Master'!$A$2:$J$1058,2))</f>
      </c>
      <c r="E215" s="75">
        <f>IF(ISNA(VLOOKUP(B215,'Entry List Master'!$A$2:$J$1058,4)),"",VLOOKUP(B215,'Entry List Master'!$A$2:$J$1058,4))</f>
      </c>
    </row>
    <row r="216" spans="1:5" ht="15">
      <c r="A216" s="73">
        <v>10</v>
      </c>
      <c r="D216" s="75">
        <f>IF(ISNA(VLOOKUP(B216,'Entry List Master'!$A$2:$J$1058,2)),"",VLOOKUP(B216,'Entry List Master'!$A$2:$J$1058,2))</f>
      </c>
      <c r="E216" s="75">
        <f>IF(ISNA(VLOOKUP(B216,'Entry List Master'!$A$2:$J$1058,4)),"",VLOOKUP(B216,'Entry List Master'!$A$2:$J$1058,4))</f>
      </c>
    </row>
    <row r="217" spans="1:5" ht="15">
      <c r="A217" s="73">
        <v>11</v>
      </c>
      <c r="D217" s="75">
        <f>IF(ISNA(VLOOKUP(B217,'Entry List Master'!$A$2:$J$1058,2)),"",VLOOKUP(B217,'Entry List Master'!$A$2:$J$1058,2))</f>
      </c>
      <c r="E217" s="75">
        <f>IF(ISNA(VLOOKUP(B217,'Entry List Master'!$A$2:$J$1058,4)),"",VLOOKUP(B217,'Entry List Master'!$A$2:$J$1058,4))</f>
      </c>
    </row>
    <row r="218" spans="1:5" ht="15">
      <c r="A218" s="73">
        <v>12</v>
      </c>
      <c r="D218" s="75">
        <f>IF(ISNA(VLOOKUP(B218,'Entry List Master'!$A$2:$J$1058,2)),"",VLOOKUP(B218,'Entry List Master'!$A$2:$J$1058,2))</f>
      </c>
      <c r="E218" s="75">
        <f>IF(ISNA(VLOOKUP(B218,'Entry List Master'!$A$2:$J$1058,4)),"",VLOOKUP(B218,'Entry List Master'!$A$2:$J$1058,4))</f>
      </c>
    </row>
    <row r="219" spans="4:5" ht="15">
      <c r="D219" s="75"/>
      <c r="E219" s="75"/>
    </row>
    <row r="220" spans="1:5" s="80" customFormat="1" ht="15">
      <c r="A220" s="200" t="s">
        <v>55</v>
      </c>
      <c r="B220" s="200"/>
      <c r="C220" s="200"/>
      <c r="D220" s="200"/>
      <c r="E220" s="200"/>
    </row>
    <row r="221" spans="1:11" s="80" customFormat="1" ht="15">
      <c r="A221" s="70" t="s">
        <v>14</v>
      </c>
      <c r="B221" s="70" t="s">
        <v>15</v>
      </c>
      <c r="C221" s="70" t="s">
        <v>16</v>
      </c>
      <c r="D221" s="70" t="s">
        <v>13</v>
      </c>
      <c r="E221" s="70" t="s">
        <v>1</v>
      </c>
      <c r="G221" s="69"/>
      <c r="H221" s="71" t="s">
        <v>30</v>
      </c>
      <c r="I221" s="72" t="s">
        <v>35</v>
      </c>
      <c r="J221" s="71" t="s">
        <v>34</v>
      </c>
      <c r="K221" s="108" t="s">
        <v>168</v>
      </c>
    </row>
    <row r="222" spans="1:11" ht="15">
      <c r="A222" s="73">
        <v>1</v>
      </c>
      <c r="B222" s="152">
        <v>148</v>
      </c>
      <c r="C222" s="154">
        <v>9.55</v>
      </c>
      <c r="D222" s="75" t="str">
        <f>IF(ISNA(VLOOKUP(B222,'Entry List Master'!$A$2:$J$1058,2)),"",VLOOKUP(B222,'Entry List Master'!$A$2:$J$1058,2))</f>
        <v>Daniel Dawson</v>
      </c>
      <c r="E222" s="75" t="str">
        <f>IF(ISNA(VLOOKUP(B222,'Entry List Master'!$A$2:$J$1058,4)),"",VLOOKUP(B222,'Entry List Master'!$A$2:$J$1058,4))</f>
        <v>Dromore AC</v>
      </c>
      <c r="G222" s="76" t="s">
        <v>25</v>
      </c>
      <c r="H222" s="69">
        <f>IF(AND($A222=1,$E222=$H221),14,0)+IF(AND($A223=2,$E223=$H221),11,0)+IF(AND($A224=3,$E224=$H221),9,0)+IF(AND($A225=4,$E225=$H221),8,0)+IF(AND($A227=5,$E227=$H221),7,0)+IF(AND($A232=6,$E232=$H221),6,0)+IF(AND($A233=7,$E233=$H221),5,0)+IF(AND($A234=8,$E234=$H221),4,0)+IF(AND($A235=9,$E235=$H221),3,0)+IF(AND($A236=10,$E236=$H221),2,0)+IF(AND($A237=11,$E237=$H221),1,0)+IF(AND($A238=12,$E238=$H221),1,0)</f>
        <v>8</v>
      </c>
      <c r="I222" s="69">
        <f>IF(AND($A222=1,$E222=$I221),14,0)+IF(AND($A223=2,$E223=$I221),11,0)+IF(AND($A224=3,$E224=$I221),9,0)+IF(AND($A225=4,$E225=$I221),8,0)+IF(AND($A227=5,$E227=$I221),7,0)+IF(AND($A232=6,$E232=$I221),6,0)+IF(AND($A233=7,$E233=$I221),5,0)+IF(AND($A234=8,$E234=$I221),4,0)+IF(AND($A235=9,$E235=$I221),3,0)+IF(AND($A236=10,$E236=$I221),2,0)+IF(AND($A237=11,$E237=$I221),1,0)+IF(AND($A238=12,$E238=$I221),1,0)</f>
        <v>11</v>
      </c>
      <c r="J222" s="69">
        <f>IF(AND($A222=1,$E222=$J221),14,0)+IF(AND($A223=2,$E223=$J221),11,0)+IF(AND($A224=3,$E224=$J221),9,0)+IF(AND($A225=4,$E225=$J221),8,0)+IF(AND($A227=5,$E227=$J221),7,0)+IF(AND($A232=6,$E232=$J221),6,0)+IF(AND($A233=7,$E233=$J221),5,0)+IF(AND($A234=8,$E234=$J221),4,0)+IF(AND($A235=9,$E235=$J221),3,0)+IF(AND($A236=10,$E236=$J221),2,0)+IF(AND($A237=11,$E237=J221),1,0)+IF(AND($A238=12,$E238=$J221),1,0)</f>
        <v>9</v>
      </c>
      <c r="K222" s="69">
        <f>IF(AND($A222=1,$E222=$K221),14,0)+IF(AND($A223=2,$E223=$K221),11,0)+IF(AND($A224=3,$E224=$K221),9,0)+IF(AND($A225=4,$E225=$K221),8,0)+IF(AND($A227=5,$E227=$K221),7,0)+IF(AND($A232=6,$E232=$K221),6,0)+IF(AND($A233=7,$E233=$K221),5,0)+IF(AND($A234=8,$E234=$K221),4,0)+IF(AND($A235=9,$E235=$K221),3,0)+IF(AND($A236=10,$E236=$K221),2,0)+IF(AND($A237=11,$E237=K221),1,0)+IF(AND($A238=12,$E238=$K221),1,0)</f>
        <v>14</v>
      </c>
    </row>
    <row r="223" spans="1:11" ht="15">
      <c r="A223" s="73">
        <v>2</v>
      </c>
      <c r="B223" s="152">
        <v>252</v>
      </c>
      <c r="C223" s="152">
        <v>10.14</v>
      </c>
      <c r="D223" s="75" t="str">
        <f>IF(ISNA(VLOOKUP(B223,'Entry List Master'!$A$2:$J$1058,2)),"",VLOOKUP(B223,'Entry List Master'!$A$2:$J$1058,2))</f>
        <v>Paraic Delahunt</v>
      </c>
      <c r="E223" s="75" t="str">
        <f>IF(ISNA(VLOOKUP(B223,'Entry List Master'!$A$2:$J$1058,4)),"",VLOOKUP(B223,'Entry List Master'!$A$2:$J$1058,4))</f>
        <v>Burren AC</v>
      </c>
      <c r="G223" s="76" t="s">
        <v>27</v>
      </c>
      <c r="H223" s="77">
        <f>IF($H224&gt;=7,3,IF($H224&gt;=5,2,IF($H224&gt;=3,1,0)))</f>
        <v>1</v>
      </c>
      <c r="I223" s="77">
        <f>IF($I224&gt;=7,3,IF($I224&gt;=5,2,IF($I224&gt;=3,1,0)))</f>
        <v>0</v>
      </c>
      <c r="J223" s="77">
        <f>IF($J224&gt;=7,3,IF($J224&gt;=5,2,IF($J224&gt;=3,1,0)))</f>
        <v>0</v>
      </c>
      <c r="K223" s="77">
        <f>IF($K224&gt;=7,3,IF($K224&gt;=5,2,IF($K224&gt;=3,1,0)))</f>
        <v>0</v>
      </c>
    </row>
    <row r="224" spans="1:11" ht="15">
      <c r="A224" s="73">
        <v>3</v>
      </c>
      <c r="B224" s="152">
        <v>45</v>
      </c>
      <c r="C224" s="152">
        <v>10.15</v>
      </c>
      <c r="D224" s="75" t="str">
        <f>IF(ISNA(VLOOKUP(B224,'Entry List Master'!$A$2:$J$1058,2)),"",VLOOKUP(B224,'Entry List Master'!$A$2:$J$1058,2))</f>
        <v>Caolan Atkinson</v>
      </c>
      <c r="E224" s="75" t="str">
        <f>IF(ISNA(VLOOKUP(B224,'Entry List Master'!$A$2:$J$1058,4)),"",VLOOKUP(B224,'Entry List Master'!$A$2:$J$1058,4))</f>
        <v>East Down AC</v>
      </c>
      <c r="G224" s="76" t="s">
        <v>51</v>
      </c>
      <c r="H224" s="78">
        <f>COUNTIF($E222:$E230,H221)</f>
        <v>4</v>
      </c>
      <c r="I224" s="78">
        <f>COUNTIF($E222:$E230,I221)</f>
        <v>1</v>
      </c>
      <c r="J224" s="78">
        <f>COUNTIF($E222:$E230,J221)</f>
        <v>2</v>
      </c>
      <c r="K224" s="78">
        <f>COUNTIF($E222:$E230,K221)</f>
        <v>2</v>
      </c>
    </row>
    <row r="225" spans="1:11" ht="15">
      <c r="A225" s="73">
        <v>4</v>
      </c>
      <c r="B225" s="152">
        <v>124</v>
      </c>
      <c r="C225" s="152">
        <v>10.53</v>
      </c>
      <c r="D225" s="75" t="str">
        <f>IF(ISNA(VLOOKUP(B225,'Entry List Master'!$A$2:$J$1058,2)),"",VLOOKUP(B225,'Entry List Master'!$A$2:$J$1058,2))</f>
        <v>Daniel Molloy</v>
      </c>
      <c r="E225" s="75" t="str">
        <f>IF(ISNA(VLOOKUP(B225,'Entry List Master'!$A$2:$J$1058,4)),"",VLOOKUP(B225,'Entry List Master'!$A$2:$J$1058,4))</f>
        <v>Newcastle AC</v>
      </c>
      <c r="G225" s="76" t="s">
        <v>26</v>
      </c>
      <c r="H225" s="69">
        <f>SUM(H222:H224)</f>
        <v>13</v>
      </c>
      <c r="I225" s="69">
        <f>SUM(I222:I224)</f>
        <v>12</v>
      </c>
      <c r="J225" s="69">
        <f>SUM(J222:J224)</f>
        <v>11</v>
      </c>
      <c r="K225" s="69">
        <f>SUM(K222:K224)</f>
        <v>16</v>
      </c>
    </row>
    <row r="226" spans="1:7" ht="15">
      <c r="A226" s="73">
        <v>5</v>
      </c>
      <c r="B226" s="152">
        <v>81</v>
      </c>
      <c r="C226" s="152">
        <v>10.58</v>
      </c>
      <c r="D226" s="75" t="str">
        <f>IF(ISNA(VLOOKUP(B226,'Entry List Master'!$A$2:$J$1058,2)),"",VLOOKUP(B226,'Entry List Master'!$A$2:$J$1058,2))</f>
        <v>Benjamin McKibbin</v>
      </c>
      <c r="E226" s="75" t="str">
        <f>IF(ISNA(VLOOKUP(B226,'Entry List Master'!$A$2:$J$1058,4)),"",VLOOKUP(B226,'Entry List Master'!$A$2:$J$1058,4))</f>
        <v>Dromore AC</v>
      </c>
      <c r="G226" s="76"/>
    </row>
    <row r="227" spans="1:5" ht="15">
      <c r="A227" s="73">
        <v>6</v>
      </c>
      <c r="B227" s="152">
        <v>93</v>
      </c>
      <c r="C227" s="152">
        <v>11.41</v>
      </c>
      <c r="D227" s="75" t="str">
        <f>IF(ISNA(VLOOKUP(B227,'Entry List Master'!$A$2:$J$1058,2)),"",VLOOKUP(B227,'Entry List Master'!$A$2:$J$1058,2))</f>
        <v>Jack Quinn</v>
      </c>
      <c r="E227" s="75" t="str">
        <f>IF(ISNA(VLOOKUP(B227,'Entry List Master'!$A$2:$J$1058,4)),"",VLOOKUP(B227,'Entry List Master'!$A$2:$J$1058,4))</f>
        <v>Newcastle AC</v>
      </c>
    </row>
    <row r="228" spans="1:5" ht="15">
      <c r="A228" s="73">
        <v>7</v>
      </c>
      <c r="B228" s="152">
        <v>167</v>
      </c>
      <c r="C228" s="152">
        <v>11.48</v>
      </c>
      <c r="D228" s="75" t="str">
        <f>IF(ISNA(VLOOKUP(B228,'Entry List Master'!$A$2:$J$1058,2)),"",VLOOKUP(B228,'Entry List Master'!$A$2:$J$1058,2))</f>
        <v>Conor Leckey</v>
      </c>
      <c r="E228" s="75" t="str">
        <f>IF(ISNA(VLOOKUP(B228,'Entry List Master'!$A$2:$J$1058,4)),"",VLOOKUP(B228,'Entry List Master'!$A$2:$J$1058,4))</f>
        <v>Newcastle AC</v>
      </c>
    </row>
    <row r="229" spans="1:5" ht="15">
      <c r="A229" s="73">
        <v>8</v>
      </c>
      <c r="B229" s="152">
        <v>55</v>
      </c>
      <c r="C229" s="155">
        <v>12.29</v>
      </c>
      <c r="D229" s="75" t="str">
        <f>IF(ISNA(VLOOKUP(B229,'Entry List Master'!$A$2:$J$1058,2)),"",VLOOKUP(B229,'Entry List Master'!$A$2:$J$1058,2))</f>
        <v>Eoghan Knight</v>
      </c>
      <c r="E229" s="75" t="str">
        <f>IF(ISNA(VLOOKUP(B229,'Entry List Master'!$A$2:$J$1058,4)),"",VLOOKUP(B229,'Entry List Master'!$A$2:$J$1058,4))</f>
        <v>Newcastle AC</v>
      </c>
    </row>
    <row r="230" spans="1:5" ht="15">
      <c r="A230" s="73">
        <v>9</v>
      </c>
      <c r="B230" s="152">
        <v>189</v>
      </c>
      <c r="C230" s="152">
        <v>14.49</v>
      </c>
      <c r="D230" s="75" t="str">
        <f>IF(ISNA(VLOOKUP(B230,'Entry List Master'!$A$2:$J$1058,2)),"",VLOOKUP(B230,'Entry List Master'!$A$2:$J$1058,2))</f>
        <v>Cameron Herron</v>
      </c>
      <c r="E230" s="75" t="str">
        <f>IF(ISNA(VLOOKUP(B230,'Entry List Master'!$A$2:$J$1058,4)),"",VLOOKUP(B230,'Entry List Master'!$A$2:$J$1058,4))</f>
        <v>East Down AC</v>
      </c>
    </row>
    <row r="231" spans="3:5" ht="15">
      <c r="C231" s="74"/>
      <c r="D231" s="75"/>
      <c r="E231" s="75"/>
    </row>
    <row r="232" spans="3:5" ht="15">
      <c r="C232" s="74"/>
      <c r="D232" s="75"/>
      <c r="E232" s="75"/>
    </row>
    <row r="233" spans="1:5" s="80" customFormat="1" ht="15">
      <c r="A233" s="200" t="s">
        <v>58</v>
      </c>
      <c r="B233" s="200"/>
      <c r="C233" s="200"/>
      <c r="D233" s="200"/>
      <c r="E233" s="200"/>
    </row>
    <row r="234" spans="1:11" s="80" customFormat="1" ht="15">
      <c r="A234" s="70" t="s">
        <v>14</v>
      </c>
      <c r="B234" s="70" t="s">
        <v>15</v>
      </c>
      <c r="C234" s="70" t="s">
        <v>16</v>
      </c>
      <c r="D234" s="70" t="s">
        <v>13</v>
      </c>
      <c r="E234" s="70" t="s">
        <v>1</v>
      </c>
      <c r="G234" s="69"/>
      <c r="H234" s="71" t="s">
        <v>30</v>
      </c>
      <c r="I234" s="72" t="s">
        <v>35</v>
      </c>
      <c r="J234" s="71" t="s">
        <v>34</v>
      </c>
      <c r="K234" s="108" t="s">
        <v>168</v>
      </c>
    </row>
    <row r="235" spans="1:11" ht="15">
      <c r="A235" s="73">
        <v>1</v>
      </c>
      <c r="B235" s="152">
        <v>150</v>
      </c>
      <c r="C235" s="152">
        <v>6.52</v>
      </c>
      <c r="D235" s="75" t="str">
        <f>IF(ISNA(VLOOKUP(B235,'Entry List Master'!$A$2:$J$1058,2)),"",VLOOKUP(B235,'Entry List Master'!$A$2:$J$1058,2))</f>
        <v>Rebekah Nixon</v>
      </c>
      <c r="E235" s="75" t="str">
        <f>IF(ISNA(VLOOKUP(B235,'Entry List Master'!$A$2:$J$1058,4)),"",VLOOKUP(B235,'Entry List Master'!$A$2:$J$1058,4))</f>
        <v>Dromore AC</v>
      </c>
      <c r="G235" s="76" t="s">
        <v>25</v>
      </c>
      <c r="H235" s="69">
        <f>IF(AND($A235=1,$E235=$H234),14,0)+IF(AND($A236=2,$E236=$H234),11,0)+IF(AND($A237=3,$E237=$H234),9,0)+IF(AND($A238=4,$E238=$H234),8,0)+IF(AND($A239=5,$E239=$H234),7,0)+IF(AND($A240=6,$E240=$H234),6,0)+IF(AND($A241=7,$E241=$H234),5,0)+IF(AND($A242=8,$E242=$H234),4,0)+IF(AND($A243=9,$E243=$H234),3,0)+IF(AND($A244=10,$E244=$H234),2,0)+IF(AND($A245=11,$E245=$H234),1,0)+IF(AND($A246=12,$E246=$H234),1,0)</f>
        <v>25</v>
      </c>
      <c r="I235" s="69">
        <f>IF(AND($A235=1,$E235=$I234),14,0)+IF(AND($A236=2,$E236=$I234),11,0)+IF(AND($A237=3,$E237=$I234),9,0)+IF(AND($A238=4,$E238=$I234),8,0)+IF(AND($A239=5,$E239=$I234),7,0)+IF(AND($A240=6,$E240=$I234),6,0)+IF(AND($A241=7,$E241=$I234),5,0)+IF(AND($A242=8,$E242=$I234),4,0)+IF(AND($A243=9,$E243=$I234),3,0)+IF(AND($A244=10,$E244=$I234),2,0)+IF(AND($A245=11,$E245=$I234),1,0)+IF(AND($A246=12,$E246=$I234),1,0)</f>
        <v>0</v>
      </c>
      <c r="J235" s="69">
        <f>IF(AND($A235=1,$E235=$J234),14,0)+IF(AND($A236=2,$E236=$J234),11,0)+IF(AND($A237=3,$E237=$J234),9,0)+IF(AND($A238=4,$E238=$J234),8,0)+IF(AND($A239=5,$E239=$J234),7,0)+IF(AND($A240=6,$E240=$J234),6,0)+IF(AND($A241=7,$E241=$J234),5,0)+IF(AND($A242=8,$E242=$J234),4,0)+IF(AND($A243=9,$E243=$J234),3,0)+IF(AND($A244=10,$E244=$J234),2,0)+IF(AND($A245=11,$E245=J234),1,0)+IF(AND($A246=12,$E246=$J234),1,0)</f>
        <v>16</v>
      </c>
      <c r="K235" s="69">
        <f>IF(AND($A235=1,$E235=$K234),14,0)+IF(AND($A236=2,$E236=$K234),11,0)+IF(AND($A237=3,$E237=$K234),9,0)+IF(AND($A238=4,$E238=$K234),8,0)+IF(AND($A239=5,$E239=$K234),7,0)+IF(AND($A240=6,$E240=$K234),6,0)+IF(AND($A241=7,$E241=$K234),5,0)+IF(AND($A242=8,$E242=$K234),4,0)+IF(AND($A243=9,$E243=$K234),3,0)+IF(AND($A244=10,$E244=$K234),2,0)+IF(AND($A245=11,$E245=K234),1,0)+IF(AND($A246=12,$E246=$K234),1,0)</f>
        <v>14</v>
      </c>
    </row>
    <row r="236" spans="1:11" ht="15">
      <c r="A236" s="73">
        <v>2</v>
      </c>
      <c r="B236" s="152">
        <v>86</v>
      </c>
      <c r="C236" s="152">
        <v>7.14</v>
      </c>
      <c r="D236" s="75" t="str">
        <f>IF(ISNA(VLOOKUP(B236,'Entry List Master'!$A$2:$J$1058,2)),"",VLOOKUP(B236,'Entry List Master'!$A$2:$J$1058,2))</f>
        <v>Laura Gardiner</v>
      </c>
      <c r="E236" s="75" t="str">
        <f>IF(ISNA(VLOOKUP(B236,'Entry List Master'!$A$2:$J$1058,4)),"",VLOOKUP(B236,'Entry List Master'!$A$2:$J$1058,4))</f>
        <v>East Down AC</v>
      </c>
      <c r="G236" s="76" t="s">
        <v>27</v>
      </c>
      <c r="H236" s="77">
        <f>IF($H237&gt;=7,3,IF($H237&gt;=5,2,IF($H237&gt;=3,1,0)))</f>
        <v>1</v>
      </c>
      <c r="I236" s="77">
        <f>IF($I237&gt;=7,3,IF($I237&gt;=5,2,IF($I237&gt;=3,1,0)))</f>
        <v>0</v>
      </c>
      <c r="J236" s="77">
        <f>IF($J237&gt;=7,3,IF($J237&gt;=5,2,IF($J237&gt;=3,1,0)))</f>
        <v>0</v>
      </c>
      <c r="K236" s="77">
        <f>IF($K237&gt;=7,3,IF($K237&gt;=5,2,IF($K237&gt;=3,1,0)))</f>
        <v>0</v>
      </c>
    </row>
    <row r="237" spans="1:11" ht="15">
      <c r="A237" s="73">
        <v>3</v>
      </c>
      <c r="B237" s="152">
        <v>119</v>
      </c>
      <c r="C237" s="153">
        <v>8</v>
      </c>
      <c r="D237" s="75" t="str">
        <f>IF(ISNA(VLOOKUP(B237,'Entry List Master'!$A$2:$J$1058,2)),"",VLOOKUP(B237,'Entry List Master'!$A$2:$J$1058,2))</f>
        <v>Eilis Doyle</v>
      </c>
      <c r="E237" s="75" t="str">
        <f>IF(ISNA(VLOOKUP(B237,'Entry List Master'!$A$2:$J$1058,4)),"",VLOOKUP(B237,'Entry List Master'!$A$2:$J$1058,4))</f>
        <v>Newcastle AC</v>
      </c>
      <c r="G237" s="76" t="s">
        <v>51</v>
      </c>
      <c r="H237" s="78">
        <f>COUNTIF($E235:$E246,H234)</f>
        <v>4</v>
      </c>
      <c r="I237" s="78">
        <f>COUNTIF($E235:$E246,I234)</f>
        <v>0</v>
      </c>
      <c r="J237" s="78">
        <f>COUNTIF($E235:$E246,J234)</f>
        <v>2</v>
      </c>
      <c r="K237" s="78">
        <f>COUNTIF($E235:$E246,K234)</f>
        <v>1</v>
      </c>
    </row>
    <row r="238" spans="1:11" ht="15">
      <c r="A238" s="73">
        <v>4</v>
      </c>
      <c r="B238" s="152">
        <v>197</v>
      </c>
      <c r="C238" s="152">
        <v>8.01</v>
      </c>
      <c r="D238" s="75" t="str">
        <f>IF(ISNA(VLOOKUP(B238,'Entry List Master'!$A$2:$J$1058,2)),"",VLOOKUP(B238,'Entry List Master'!$A$2:$J$1058,2))</f>
        <v>Sarah Doran</v>
      </c>
      <c r="E238" s="75" t="str">
        <f>IF(ISNA(VLOOKUP(B238,'Entry List Master'!$A$2:$J$1058,4)),"",VLOOKUP(B238,'Entry List Master'!$A$2:$J$1058,4))</f>
        <v>3 Ways AC</v>
      </c>
      <c r="G238" s="76" t="s">
        <v>26</v>
      </c>
      <c r="H238" s="69">
        <f>SUM(H235:H237)</f>
        <v>30</v>
      </c>
      <c r="I238" s="69">
        <f>SUM(I235:I237)</f>
        <v>0</v>
      </c>
      <c r="J238" s="69">
        <f>SUM(J235:J237)</f>
        <v>18</v>
      </c>
      <c r="K238" s="69">
        <f>SUM(K235:K237)</f>
        <v>15</v>
      </c>
    </row>
    <row r="239" spans="1:5" ht="15">
      <c r="A239" s="73">
        <v>5</v>
      </c>
      <c r="B239" s="152">
        <v>118</v>
      </c>
      <c r="C239" s="152">
        <v>8.09</v>
      </c>
      <c r="D239" s="75" t="str">
        <f>IF(ISNA(VLOOKUP(B239,'Entry List Master'!$A$2:$J$1058,2)),"",VLOOKUP(B239,'Entry List Master'!$A$2:$J$1058,2))</f>
        <v>Caitriona Doyle</v>
      </c>
      <c r="E239" s="75" t="str">
        <f>IF(ISNA(VLOOKUP(B239,'Entry List Master'!$A$2:$J$1058,4)),"",VLOOKUP(B239,'Entry List Master'!$A$2:$J$1058,4))</f>
        <v>Newcastle AC</v>
      </c>
    </row>
    <row r="240" spans="1:7" ht="15">
      <c r="A240" s="73">
        <v>6</v>
      </c>
      <c r="B240" s="152">
        <v>117</v>
      </c>
      <c r="C240" s="152">
        <v>8.13</v>
      </c>
      <c r="D240" s="75" t="str">
        <f>IF(ISNA(VLOOKUP(B240,'Entry List Master'!$A$2:$J$1058,2)),"",VLOOKUP(B240,'Entry List Master'!$A$2:$J$1058,2))</f>
        <v>Niamh Doyle</v>
      </c>
      <c r="E240" s="75" t="str">
        <f>IF(ISNA(VLOOKUP(B240,'Entry List Master'!$A$2:$J$1058,4)),"",VLOOKUP(B240,'Entry List Master'!$A$2:$J$1058,4))</f>
        <v>Newcastle AC</v>
      </c>
      <c r="G240" s="76" t="s">
        <v>61</v>
      </c>
    </row>
    <row r="241" spans="1:11" ht="15">
      <c r="A241" s="73">
        <v>7</v>
      </c>
      <c r="B241" s="152">
        <v>129</v>
      </c>
      <c r="C241" s="152">
        <v>8.32</v>
      </c>
      <c r="D241" s="75" t="str">
        <f>IF(ISNA(VLOOKUP(B241,'Entry List Master'!$A$2:$J$1058,2)),"",VLOOKUP(B241,'Entry List Master'!$A$2:$J$1058,2))</f>
        <v>Amy Godfrey</v>
      </c>
      <c r="E241" s="75" t="str">
        <f>IF(ISNA(VLOOKUP(B241,'Entry List Master'!$A$2:$J$1058,4)),"",VLOOKUP(B241,'Entry List Master'!$A$2:$J$1058,4))</f>
        <v>East Down AC</v>
      </c>
      <c r="H241" s="71" t="s">
        <v>30</v>
      </c>
      <c r="I241" s="72" t="s">
        <v>35</v>
      </c>
      <c r="J241" s="71" t="s">
        <v>34</v>
      </c>
      <c r="K241" s="108" t="s">
        <v>168</v>
      </c>
    </row>
    <row r="242" spans="1:11" ht="15">
      <c r="A242" s="73">
        <v>8</v>
      </c>
      <c r="B242" s="152">
        <v>196</v>
      </c>
      <c r="C242" s="152">
        <v>8.58</v>
      </c>
      <c r="D242" s="75" t="str">
        <f>IF(ISNA(VLOOKUP(B242,'Entry List Master'!$A$2:$J$1058,2)),"",VLOOKUP(B242,'Entry List Master'!$A$2:$J$1058,2))</f>
        <v>Cliodhna Doherty</v>
      </c>
      <c r="E242" s="75" t="str">
        <f>IF(ISNA(VLOOKUP(B242,'Entry List Master'!$A$2:$J$1058,4)),"",VLOOKUP(B242,'Entry List Master'!$A$2:$J$1058,4))</f>
        <v>3 Ways AC</v>
      </c>
      <c r="G242" s="76" t="s">
        <v>52</v>
      </c>
      <c r="H242" s="69">
        <f>SUM(H$6+H$39+H$73+H$103+H$135+H$165+H$195+$H225)</f>
        <v>222</v>
      </c>
      <c r="I242" s="69">
        <f>SUM(I$6+I$39+I$73+I$103+I$135+I$165+I$195+$H225)</f>
        <v>157</v>
      </c>
      <c r="J242" s="69">
        <f>SUM(J$6+J$39+J$73+J$103+J$135+J$165+J$195+$J225)</f>
        <v>68</v>
      </c>
      <c r="K242" s="69">
        <f>SUM(K$6+K$39+K$73+K$103+K$135+K$165+K$195+$K225)</f>
        <v>75</v>
      </c>
    </row>
    <row r="243" spans="1:11" ht="15">
      <c r="A243" s="73">
        <v>9</v>
      </c>
      <c r="B243" s="152">
        <v>6</v>
      </c>
      <c r="C243" s="152">
        <v>8.59</v>
      </c>
      <c r="D243" s="75" t="str">
        <f>IF(ISNA(VLOOKUP(B243,'Entry List Master'!$A$2:$J$1058,2)),"",VLOOKUP(B243,'Entry List Master'!$A$2:$J$1058,2))</f>
        <v>Kerri Valentine</v>
      </c>
      <c r="E243" s="75" t="str">
        <f>IF(ISNA(VLOOKUP(B243,'Entry List Master'!$A$2:$J$1058,4)),"",VLOOKUP(B243,'Entry List Master'!$A$2:$J$1058,4))</f>
        <v>Newcastle AC</v>
      </c>
      <c r="G243" s="76" t="s">
        <v>53</v>
      </c>
      <c r="H243" s="69">
        <f>SUM(H$24+H$56+H$88+H$118+H$150+H$180+H$210+$H238)</f>
        <v>220</v>
      </c>
      <c r="I243" s="69">
        <f>SUM(I$24+I$56+I$88+I$118+I$150+I$180+I$210+$H238)</f>
        <v>134</v>
      </c>
      <c r="J243" s="69">
        <f>SUM(J$24+J$56+J$88+J$118+J$150+J$180+J$210+$J238)</f>
        <v>166</v>
      </c>
      <c r="K243" s="69">
        <f>SUM(K$24+K$56+K$88+K$118+K$150+K$180+K$210+$K238)</f>
        <v>30</v>
      </c>
    </row>
    <row r="245" ht="15">
      <c r="G245" s="76" t="s">
        <v>61</v>
      </c>
    </row>
    <row r="246" spans="8:11" ht="15">
      <c r="H246" s="71" t="s">
        <v>30</v>
      </c>
      <c r="I246" s="72" t="s">
        <v>35</v>
      </c>
      <c r="J246" s="71" t="s">
        <v>34</v>
      </c>
      <c r="K246" s="108" t="s">
        <v>168</v>
      </c>
    </row>
    <row r="247" spans="7:11" ht="15">
      <c r="G247" s="76" t="s">
        <v>63</v>
      </c>
      <c r="H247" s="69">
        <f>SUM(H$6+H$39+H$73+H$103)</f>
        <v>168</v>
      </c>
      <c r="I247" s="69">
        <f>SUM(I$6+I$39+I$73+I$103)</f>
        <v>60</v>
      </c>
      <c r="J247" s="69">
        <f>SUM(J$6+J$39+J$73+J$103)</f>
        <v>15</v>
      </c>
      <c r="K247" s="69">
        <f>SUM(K$6+K$39+K$73+K$103)</f>
        <v>19</v>
      </c>
    </row>
    <row r="248" spans="7:11" ht="15">
      <c r="G248" s="76" t="s">
        <v>64</v>
      </c>
      <c r="H248" s="69">
        <f>SUM(H$24+H$56+H$88+H$118)</f>
        <v>125</v>
      </c>
      <c r="I248" s="69">
        <f>SUM(I$24+I$56+I$88+I$118)</f>
        <v>92</v>
      </c>
      <c r="J248" s="69">
        <f>SUM(J$24+J$56+J$88+J$118)</f>
        <v>61</v>
      </c>
      <c r="K248" s="69">
        <f>SUM(K$24+K$56+K$88+K$118)</f>
        <v>15</v>
      </c>
    </row>
    <row r="249" spans="7:11" ht="15">
      <c r="G249" s="76" t="s">
        <v>65</v>
      </c>
      <c r="H249" s="69">
        <f>SUM(H$135+H$165+H$195+$H225)</f>
        <v>54</v>
      </c>
      <c r="I249" s="69">
        <f>SUM(I$135+I$165+I$195+$I225)</f>
        <v>96</v>
      </c>
      <c r="J249" s="69">
        <f>SUM(J$135+J$165+J$195+$J225)</f>
        <v>53</v>
      </c>
      <c r="K249" s="69">
        <f>SUM(K$135+K$165+K$195+$K225)</f>
        <v>56</v>
      </c>
    </row>
    <row r="250" spans="7:11" ht="15">
      <c r="G250" s="83" t="s">
        <v>66</v>
      </c>
      <c r="H250" s="69">
        <f>SUM(H$150+H$180+H$210+$H238)</f>
        <v>95</v>
      </c>
      <c r="I250" s="69">
        <f>SUM(I$150+I$180+I$210+$I238)</f>
        <v>12</v>
      </c>
      <c r="J250" s="69">
        <f>SUM(J$150+J$180+J$210+$J238)</f>
        <v>105</v>
      </c>
      <c r="K250" s="69">
        <f>SUM(K$150+K$180+K$210+$K238)</f>
        <v>15</v>
      </c>
    </row>
    <row r="252" spans="7:11" ht="15">
      <c r="G252" s="76"/>
      <c r="I252" s="71"/>
      <c r="J252" s="72"/>
      <c r="K252" s="71"/>
    </row>
    <row r="253" ht="15">
      <c r="H253" s="76"/>
    </row>
    <row r="255" ht="15">
      <c r="G255" s="76"/>
    </row>
  </sheetData>
  <sheetProtection/>
  <mergeCells count="16">
    <mergeCell ref="A175:E175"/>
    <mergeCell ref="A190:E190"/>
    <mergeCell ref="A1:E1"/>
    <mergeCell ref="A19:E19"/>
    <mergeCell ref="A34:E34"/>
    <mergeCell ref="A51:E51"/>
    <mergeCell ref="A220:E220"/>
    <mergeCell ref="A233:E233"/>
    <mergeCell ref="A68:E68"/>
    <mergeCell ref="A83:E83"/>
    <mergeCell ref="A205:E205"/>
    <mergeCell ref="A98:E98"/>
    <mergeCell ref="A113:E113"/>
    <mergeCell ref="A130:E130"/>
    <mergeCell ref="A145:E145"/>
    <mergeCell ref="A160:E160"/>
  </mergeCells>
  <printOptions gridLines="1" headings="1"/>
  <pageMargins left="0.7" right="0.7" top="0.75" bottom="0.75" header="0.3" footer="0.3"/>
  <pageSetup horizontalDpi="300" verticalDpi="300" orientation="portrait" paperSize="9" r:id="rId1"/>
  <headerFooter alignWithMargins="0">
    <oddHeader>&amp;CMcGrady Financial Services Junior Cross Country Series 
Race 3 : Castleward, November 18th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4"/>
  <sheetViews>
    <sheetView zoomScale="85" zoomScaleNormal="85" zoomScalePageLayoutView="0" workbookViewId="0" topLeftCell="A232">
      <selection activeCell="F263" sqref="F263"/>
    </sheetView>
  </sheetViews>
  <sheetFormatPr defaultColWidth="9.140625" defaultRowHeight="12.75"/>
  <cols>
    <col min="1" max="1" width="13.00390625" style="73" customWidth="1"/>
    <col min="2" max="2" width="14.7109375" style="69" customWidth="1"/>
    <col min="3" max="3" width="11.28125" style="126" customWidth="1"/>
    <col min="4" max="4" width="28.8515625" style="69" customWidth="1"/>
    <col min="5" max="5" width="14.7109375" style="69" customWidth="1"/>
    <col min="6" max="6" width="11.57421875" style="69" customWidth="1"/>
    <col min="7" max="7" width="14.57421875" style="69" customWidth="1"/>
    <col min="8" max="8" width="19.00390625" style="69" customWidth="1"/>
    <col min="9" max="9" width="15.28125" style="69" customWidth="1"/>
    <col min="10" max="10" width="15.421875" style="69" customWidth="1"/>
    <col min="11" max="11" width="17.00390625" style="69" customWidth="1"/>
    <col min="12" max="16384" width="9.140625" style="69" customWidth="1"/>
  </cols>
  <sheetData>
    <row r="1" spans="1:5" ht="15">
      <c r="A1" s="201" t="s">
        <v>20</v>
      </c>
      <c r="B1" s="201"/>
      <c r="C1" s="201"/>
      <c r="D1" s="201"/>
      <c r="E1" s="201"/>
    </row>
    <row r="2" spans="1:11" ht="15">
      <c r="A2" s="70" t="s">
        <v>14</v>
      </c>
      <c r="B2" s="70" t="s">
        <v>15</v>
      </c>
      <c r="C2" s="169" t="s">
        <v>16</v>
      </c>
      <c r="D2" s="70" t="s">
        <v>13</v>
      </c>
      <c r="E2" s="70" t="s">
        <v>1</v>
      </c>
      <c r="H2" s="71" t="s">
        <v>30</v>
      </c>
      <c r="I2" s="72" t="s">
        <v>35</v>
      </c>
      <c r="J2" s="71" t="s">
        <v>34</v>
      </c>
      <c r="K2" s="76" t="s">
        <v>168</v>
      </c>
    </row>
    <row r="3" spans="1:11" ht="15">
      <c r="A3" s="73">
        <v>1</v>
      </c>
      <c r="B3" s="69">
        <v>125</v>
      </c>
      <c r="C3" s="126">
        <v>1.34</v>
      </c>
      <c r="D3" s="75" t="str">
        <f>IF(ISNA(VLOOKUP(B3,'Entry List Master'!$A$2:$J$1058,2)),"",VLOOKUP(B3,'Entry List Master'!$A$2:$J$1058,2))</f>
        <v>James McVeigh</v>
      </c>
      <c r="E3" s="75" t="str">
        <f>IF(ISNA(VLOOKUP(B3,'Entry List Master'!$A$2:$J$1058,4)),"",VLOOKUP(B3,'Entry List Master'!$A$2:$J$1058,4))</f>
        <v>Newcastle AC</v>
      </c>
      <c r="G3" s="76" t="s">
        <v>25</v>
      </c>
      <c r="H3" s="69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43</v>
      </c>
      <c r="I3" s="69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0</v>
      </c>
      <c r="J3" s="69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18</v>
      </c>
      <c r="K3" s="69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0</v>
      </c>
    </row>
    <row r="4" spans="1:12" ht="15">
      <c r="A4" s="73">
        <v>2</v>
      </c>
      <c r="B4" s="69">
        <v>198</v>
      </c>
      <c r="C4" s="126">
        <v>1.39</v>
      </c>
      <c r="D4" s="75" t="str">
        <f>IF(ISNA(VLOOKUP(B4,'Entry List Master'!$A$2:$J$1058,2)),"",VLOOKUP(B4,'Entry List Master'!$A$2:$J$1058,2))</f>
        <v>Jack Dornan</v>
      </c>
      <c r="E4" s="75" t="str">
        <f>IF(ISNA(VLOOKUP(B4,'Entry List Master'!$A$2:$J$1058,4)),"",VLOOKUP(B4,'Entry List Master'!$A$2:$J$1058,4))</f>
        <v>East Down AC</v>
      </c>
      <c r="G4" s="76" t="s">
        <v>27</v>
      </c>
      <c r="H4" s="77">
        <f>IF($H5&gt;=7,3,IF($H5&gt;=5,2,IF($H5&gt;=3,1,0)))</f>
        <v>3</v>
      </c>
      <c r="I4" s="77">
        <f>IF(I$5&gt;=7,3,IF(I$5&gt;=5,2,IF(I$5&gt;=3,1,0)))</f>
        <v>0</v>
      </c>
      <c r="J4" s="77">
        <f>IF(J$5&gt;=7,3,IF(J$5&gt;=5,2,IF(J$5&gt;=3,1,0)))</f>
        <v>1</v>
      </c>
      <c r="K4" s="77">
        <f>IF(K$5&gt;=7,3,IF(K$5&gt;=5,2,IF(K$5&gt;=3,1,0)))</f>
        <v>0</v>
      </c>
      <c r="L4" s="77"/>
    </row>
    <row r="5" spans="1:11" ht="15">
      <c r="A5" s="73">
        <v>3</v>
      </c>
      <c r="B5" s="69">
        <v>248</v>
      </c>
      <c r="C5" s="126">
        <v>1.4</v>
      </c>
      <c r="D5" s="75" t="str">
        <f>IF(ISNA(VLOOKUP(B5,'Entry List Master'!$A$2:$J$1058,2)),"",VLOOKUP(B5,'Entry List Master'!$A$2:$J$1058,2))</f>
        <v>Noah Sheridan</v>
      </c>
      <c r="E5" s="75" t="str">
        <f>IF(ISNA(VLOOKUP(B5,'Entry List Master'!$A$2:$J$1058,4)),"",VLOOKUP(B5,'Entry List Master'!$A$2:$J$1058,4))</f>
        <v>Newcastle AC</v>
      </c>
      <c r="G5" s="76" t="s">
        <v>51</v>
      </c>
      <c r="H5" s="78">
        <f>COUNTIF($E3:$E18,H2)</f>
        <v>11</v>
      </c>
      <c r="I5" s="78">
        <f>COUNTIF($E3:$E18,I2)</f>
        <v>0</v>
      </c>
      <c r="J5" s="78">
        <f>COUNTIF($E3:$E18,J2)</f>
        <v>4</v>
      </c>
      <c r="K5" s="78">
        <f>COUNTIF($E3:$E18,K2)</f>
        <v>0</v>
      </c>
    </row>
    <row r="6" spans="1:11" ht="15">
      <c r="A6" s="73">
        <v>4</v>
      </c>
      <c r="B6" s="69">
        <v>203</v>
      </c>
      <c r="C6" s="126">
        <v>1.44</v>
      </c>
      <c r="D6" s="75" t="str">
        <f>IF(ISNA(VLOOKUP(B6,'Entry List Master'!$A$2:$J$1058,2)),"",VLOOKUP(B6,'Entry List Master'!$A$2:$J$1058,2))</f>
        <v>Donal Coffey</v>
      </c>
      <c r="E6" s="75" t="str">
        <f>IF(ISNA(VLOOKUP(B6,'Entry List Master'!$A$2:$J$1058,4)),"",VLOOKUP(B6,'Entry List Master'!$A$2:$J$1058,4))</f>
        <v>3 Ways AC</v>
      </c>
      <c r="G6" s="76" t="s">
        <v>26</v>
      </c>
      <c r="H6" s="69">
        <f>SUM(H3:H5)</f>
        <v>57</v>
      </c>
      <c r="I6" s="69">
        <f>SUM(I3:I5)</f>
        <v>0</v>
      </c>
      <c r="J6" s="69">
        <f>SUM(J3:J5)</f>
        <v>23</v>
      </c>
      <c r="K6" s="69">
        <f>SUM(K3:K5)</f>
        <v>0</v>
      </c>
    </row>
    <row r="7" spans="1:5" ht="15">
      <c r="A7" s="73">
        <v>5</v>
      </c>
      <c r="B7" s="69">
        <v>209</v>
      </c>
      <c r="C7" s="126">
        <v>1.45</v>
      </c>
      <c r="D7" s="75" t="str">
        <f>IF(ISNA(VLOOKUP(B7,'Entry List Master'!$A$2:$J$1058,2)),"",VLOOKUP(B7,'Entry List Master'!$A$2:$J$1058,2))</f>
        <v>Jamie McDowell</v>
      </c>
      <c r="E7" s="75" t="str">
        <f>IF(ISNA(VLOOKUP(B7,'Entry List Master'!$A$2:$J$1058,4)),"",VLOOKUP(B7,'Entry List Master'!$A$2:$J$1058,4))</f>
        <v>East Down AC</v>
      </c>
    </row>
    <row r="8" spans="1:5" ht="15">
      <c r="A8" s="73">
        <v>6</v>
      </c>
      <c r="B8" s="69">
        <v>36</v>
      </c>
      <c r="C8" s="126">
        <v>1.52</v>
      </c>
      <c r="D8" s="75" t="str">
        <f>IF(ISNA(VLOOKUP(B8,'Entry List Master'!$A$2:$J$1058,2)),"",VLOOKUP(B8,'Entry List Master'!$A$2:$J$1058,2))</f>
        <v>Aodhan Bardon</v>
      </c>
      <c r="E8" s="75" t="str">
        <f>IF(ISNA(VLOOKUP(B8,'Entry List Master'!$A$2:$J$1058,4)),"",VLOOKUP(B8,'Entry List Master'!$A$2:$J$1058,4))</f>
        <v>Newcastle AC</v>
      </c>
    </row>
    <row r="9" spans="1:5" ht="15">
      <c r="A9" s="73">
        <v>7</v>
      </c>
      <c r="B9" s="69">
        <v>136</v>
      </c>
      <c r="C9" s="126">
        <v>1.53</v>
      </c>
      <c r="D9" s="75" t="str">
        <f>IF(ISNA(VLOOKUP(B9,'Entry List Master'!$A$2:$J$1058,2)),"",VLOOKUP(B9,'Entry List Master'!$A$2:$J$1058,2))</f>
        <v>Patrick McDaid </v>
      </c>
      <c r="E9" s="75" t="str">
        <f>IF(ISNA(VLOOKUP(B9,'Entry List Master'!$A$2:$J$1058,4)),"",VLOOKUP(B9,'Entry List Master'!$A$2:$J$1058,4))</f>
        <v>Newcastle AC</v>
      </c>
    </row>
    <row r="10" spans="1:5" ht="15">
      <c r="A10" s="73">
        <v>8</v>
      </c>
      <c r="B10" s="69">
        <v>182</v>
      </c>
      <c r="C10" s="126">
        <v>1.57</v>
      </c>
      <c r="D10" s="75" t="str">
        <f>IF(ISNA(VLOOKUP(B10,'Entry List Master'!$A$2:$J$1058,2)),"",VLOOKUP(B10,'Entry List Master'!$A$2:$J$1058,2))</f>
        <v>Aidan Mallet </v>
      </c>
      <c r="E10" s="75" t="str">
        <f>IF(ISNA(VLOOKUP(B10,'Entry List Master'!$A$2:$J$1058,4)),"",VLOOKUP(B10,'Entry List Master'!$A$2:$J$1058,4))</f>
        <v>Newcastle AC</v>
      </c>
    </row>
    <row r="11" spans="1:12" ht="15">
      <c r="A11" s="73">
        <v>9</v>
      </c>
      <c r="B11" s="69">
        <v>17</v>
      </c>
      <c r="C11" s="126">
        <v>2</v>
      </c>
      <c r="D11" s="75" t="str">
        <f>IF(ISNA(VLOOKUP(B11,'Entry List Master'!$A$2:$J$1058,2)),"",VLOOKUP(B11,'Entry List Master'!$A$2:$J$1058,2))</f>
        <v>Peter Grant</v>
      </c>
      <c r="E11" s="75" t="str">
        <f>IF(ISNA(VLOOKUP(B11,'Entry List Master'!$A$2:$J$1058,4)),"",VLOOKUP(B11,'Entry List Master'!$A$2:$J$1058,4))</f>
        <v>Newcastle AC</v>
      </c>
      <c r="L11" s="79"/>
    </row>
    <row r="12" spans="1:5" ht="15">
      <c r="A12" s="73">
        <v>10</v>
      </c>
      <c r="B12" s="69">
        <v>97</v>
      </c>
      <c r="C12" s="126">
        <v>2.01</v>
      </c>
      <c r="D12" s="75" t="str">
        <f>IF(ISNA(VLOOKUP(B12,'Entry List Master'!$A$2:$J$1058,2)),"",VLOOKUP(B12,'Entry List Master'!$A$2:$J$1058,2))</f>
        <v>Yasin Brannigan</v>
      </c>
      <c r="E12" s="75" t="str">
        <f>IF(ISNA(VLOOKUP(B12,'Entry List Master'!$A$2:$J$1058,4)),"",VLOOKUP(B12,'Entry List Master'!$A$2:$J$1058,4))</f>
        <v>Newcastle AC</v>
      </c>
    </row>
    <row r="13" spans="1:5" ht="15">
      <c r="A13" s="73">
        <v>11</v>
      </c>
      <c r="B13" s="69">
        <v>194</v>
      </c>
      <c r="C13" s="126">
        <v>2.01</v>
      </c>
      <c r="D13" s="75" t="str">
        <f>IF(ISNA(VLOOKUP(B13,'Entry List Master'!$A$2:$J$1058,2)),"",VLOOKUP(B13,'Entry List Master'!$A$2:$J$1058,2))</f>
        <v>Ryan Tweedy</v>
      </c>
      <c r="E13" s="75" t="str">
        <f>IF(ISNA(VLOOKUP(B13,'Entry List Master'!$A$2:$J$1058,4)),"",VLOOKUP(B13,'Entry List Master'!$A$2:$J$1058,4))</f>
        <v>Newcastle AC</v>
      </c>
    </row>
    <row r="14" spans="1:5" ht="15">
      <c r="A14" s="73">
        <v>12</v>
      </c>
      <c r="B14" s="69">
        <v>38</v>
      </c>
      <c r="C14" s="126">
        <v>2.03</v>
      </c>
      <c r="D14" s="75" t="str">
        <f>IF(ISNA(VLOOKUP(B14,'Entry List Master'!$A$2:$J$1058,2)),"",VLOOKUP(B14,'Entry List Master'!$A$2:$J$1058,2))</f>
        <v>Niall McCauley</v>
      </c>
      <c r="E14" s="75" t="str">
        <f>IF(ISNA(VLOOKUP(B14,'Entry List Master'!$A$2:$J$1058,4)),"",VLOOKUP(B14,'Entry List Master'!$A$2:$J$1058,4))</f>
        <v>Newcastle AC</v>
      </c>
    </row>
    <row r="15" spans="1:5" ht="15">
      <c r="A15" s="73">
        <v>13</v>
      </c>
      <c r="B15" s="69">
        <v>212</v>
      </c>
      <c r="C15" s="126">
        <v>2.09</v>
      </c>
      <c r="D15" s="75" t="str">
        <f>IF(ISNA(VLOOKUP(B15,'Entry List Master'!$A$2:$J$1058,2)),"",VLOOKUP(B15,'Entry List Master'!$A$2:$J$1058,2))</f>
        <v>Ryan Williamson</v>
      </c>
      <c r="E15" s="75" t="str">
        <f>IF(ISNA(VLOOKUP(B15,'Entry List Master'!$A$2:$J$1058,4)),"",VLOOKUP(B15,'Entry List Master'!$A$2:$J$1058,4))</f>
        <v>Newcastle AC</v>
      </c>
    </row>
    <row r="16" spans="1:5" ht="15">
      <c r="A16" s="73">
        <v>14</v>
      </c>
      <c r="B16" s="69">
        <v>158</v>
      </c>
      <c r="C16" s="126">
        <v>2.12</v>
      </c>
      <c r="D16" s="75" t="str">
        <f>IF(ISNA(VLOOKUP(B16,'Entry List Master'!$A$2:$J$1058,2)),"",VLOOKUP(B16,'Entry List Master'!$A$2:$J$1058,2))</f>
        <v>Charlie McKibbin</v>
      </c>
      <c r="E16" s="75" t="str">
        <f>IF(ISNA(VLOOKUP(B16,'Entry List Master'!$A$2:$J$1058,4)),"",VLOOKUP(B16,'Entry List Master'!$A$2:$J$1058,4))</f>
        <v>Newcastle AC</v>
      </c>
    </row>
    <row r="17" spans="1:5" ht="15">
      <c r="A17" s="73">
        <v>15</v>
      </c>
      <c r="B17" s="69">
        <v>4</v>
      </c>
      <c r="C17" s="126">
        <v>2.17</v>
      </c>
      <c r="D17" s="75" t="str">
        <f>IF(ISNA(VLOOKUP(B17,'Entry List Master'!$A$2:$J$1058,2)),"",VLOOKUP(B17,'Entry List Master'!$A$2:$J$1058,2))</f>
        <v>Lewis McMullan</v>
      </c>
      <c r="E17" s="75" t="str">
        <f>IF(ISNA(VLOOKUP(B17,'Entry List Master'!$A$2:$J$1058,4)),"",VLOOKUP(B17,'Entry List Master'!$A$2:$J$1058,4))</f>
        <v>East Down AC</v>
      </c>
    </row>
    <row r="18" spans="1:5" ht="15">
      <c r="A18" s="73">
        <v>16</v>
      </c>
      <c r="B18" s="69">
        <v>139</v>
      </c>
      <c r="C18" s="126">
        <v>2.23</v>
      </c>
      <c r="D18" s="75" t="str">
        <f>IF(ISNA(VLOOKUP(B18,'Entry List Master'!$A$2:$J$1058,2)),"",VLOOKUP(B18,'Entry List Master'!$A$2:$J$1058,2))</f>
        <v>Thomas Nay</v>
      </c>
      <c r="E18" s="75" t="str">
        <f>IF(ISNA(VLOOKUP(B18,'Entry List Master'!$A$2:$J$1058,4)),"",VLOOKUP(B18,'Entry List Master'!$A$2:$J$1058,4))</f>
        <v>East Down AC</v>
      </c>
    </row>
    <row r="19" spans="4:5" ht="15">
      <c r="D19" s="75"/>
      <c r="E19" s="75"/>
    </row>
    <row r="20" spans="1:5" ht="15">
      <c r="A20" s="200" t="s">
        <v>19</v>
      </c>
      <c r="B20" s="200"/>
      <c r="C20" s="200"/>
      <c r="D20" s="200"/>
      <c r="E20" s="200"/>
    </row>
    <row r="21" spans="1:11" ht="15">
      <c r="A21" s="70" t="s">
        <v>14</v>
      </c>
      <c r="B21" s="70" t="s">
        <v>15</v>
      </c>
      <c r="C21" s="169" t="s">
        <v>16</v>
      </c>
      <c r="D21" s="70" t="s">
        <v>13</v>
      </c>
      <c r="E21" s="70" t="s">
        <v>1</v>
      </c>
      <c r="H21" s="71" t="s">
        <v>30</v>
      </c>
      <c r="I21" s="72" t="s">
        <v>35</v>
      </c>
      <c r="J21" s="71" t="s">
        <v>34</v>
      </c>
      <c r="K21" s="76" t="s">
        <v>168</v>
      </c>
    </row>
    <row r="22" spans="1:11" ht="15">
      <c r="A22" s="73">
        <v>1</v>
      </c>
      <c r="B22" s="69">
        <v>225</v>
      </c>
      <c r="C22" s="126">
        <v>1.54</v>
      </c>
      <c r="D22" s="75" t="str">
        <f>IF(ISNA(VLOOKUP(B22,'Entry List Master'!$A$2:$J$1058,2)),"",VLOOKUP(B22,'Entry List Master'!$A$2:$J$1058,2))</f>
        <v>Anna Gardiner</v>
      </c>
      <c r="E22" s="75" t="str">
        <f>IF(ISNA(VLOOKUP(B22,'Entry List Master'!$A$2:$J$1058,4)),"",VLOOKUP(B22,'Entry List Master'!$A$2:$J$1058,4))</f>
        <v>East Down AC</v>
      </c>
      <c r="G22" s="76" t="s">
        <v>25</v>
      </c>
      <c r="H22" s="69">
        <f>IF(AND($A22=1,$E22=$H21),14,0)+IF(AND($A23=2,$E23=$H21),11,0)+IF(AND($A24=3,$E24=$H21),9,0)+IF(AND($A25=4,$E25=$H21),8,0)+IF(AND($A26=5,$E26=$H21),7,0)+IF(AND($A27=6,$E27=$H21),6,0)+IF(AND($A28=7,$E28=$H21),5,0)+IF(AND($A29=8,$E29=$H21),4,0)+IF(AND($A30=9,$E30=$H21),3,0)+IF(AND($A31=10,$E31=$H21),2,0)+IF(AND($A32=11,$E32=$H21),1,0)+IF(AND($A33=12,$E33=$H21),1,0)</f>
        <v>29</v>
      </c>
      <c r="I22" s="69">
        <f>IF(AND($A22=1,$E22=$I21),14,0)+IF(AND($A23=2,$E23=$I21),11,0)+IF(AND($A24=3,$E24=$I21),9,0)+IF(AND($A25=4,$E25=$I21),8,0)+IF(AND($A26=5,$E26=$I21),7,0)+IF(AND($A27=6,$E27=$I21),6,0)+IF(AND($A28=7,$E28=$I21),5,0)+IF(AND($A29=8,$E29=$I21),4,0)+IF(AND($A30=9,$E30=$I21),3,0)+IF(AND($A31=10,$E31=$I21),2,0)+IF(AND($A32=11,$E32=$I21),1,0)+IF(AND($A33=12,$E33=$I21),1,0)</f>
        <v>7</v>
      </c>
      <c r="J22" s="69">
        <f>IF(AND($A22=1,$E22=$J21),14,0)+IF(AND($A23=2,$E23=$J21),11,0)+IF(AND($A24=3,$E24=$J21),9,0)+IF(AND($A25=4,$E25=$J21),8,0)+IF(AND($A26=5,$E26=$J21),7,0)+IF(AND($A27=6,$E27=$J21),6,0)+IF(AND($A28=7,$E28=$J21),5,0)+IF(AND($A29=8,$E29=$J21),4,0)+IF(AND($A30=9,$E30=$J21),3,0)+IF(AND($A31=10,$E31=$J21),2,0)+IF(AND($A32=11,$E32=J21),1,0)+IF(AND($A33=12,$E33=$J21),1,0)</f>
        <v>16</v>
      </c>
      <c r="K22" s="69">
        <f>IF(AND($A22=1,$E22=$K21),14,0)+IF(AND($A23=2,$E23=$K21),11,0)+IF(AND($A24=3,$E24=$K21),9,0)+IF(AND($A25=4,$E25=$K21),8,0)+IF(AND($A26=5,$E26=$K21),7,0)+IF(AND($A27=6,$E27=$K21),6,0)+IF(AND($A28=7,$E28=$K21),5,0)+IF(AND($A29=8,$E29=$K21),4,0)+IF(AND($A30=9,$E30=$K21),3,0)+IF(AND($A31=10,$E31=$K21),2,0)+IF(AND($A32=11,$E32=K21),1,0)+IF(AND($A33=12,$E33=$K21),1,0)</f>
        <v>0</v>
      </c>
    </row>
    <row r="23" spans="1:11" ht="15">
      <c r="A23" s="73">
        <v>2</v>
      </c>
      <c r="B23" s="69">
        <v>165</v>
      </c>
      <c r="C23" s="126">
        <v>1.56</v>
      </c>
      <c r="D23" s="75" t="str">
        <f>IF(ISNA(VLOOKUP(B23,'Entry List Master'!$A$2:$J$1058,2)),"",VLOOKUP(B23,'Entry List Master'!$A$2:$J$1058,2))</f>
        <v>Aoife Monaghan</v>
      </c>
      <c r="E23" s="75" t="str">
        <f>IF(ISNA(VLOOKUP(B23,'Entry List Master'!$A$2:$J$1058,4)),"",VLOOKUP(B23,'Entry List Master'!$A$2:$J$1058,4))</f>
        <v>3 Ways AC</v>
      </c>
      <c r="G23" s="76" t="s">
        <v>27</v>
      </c>
      <c r="H23" s="77">
        <f>IF($H24&gt;=7,3,IF($H24&gt;=5,2,IF($H24&gt;=3,1,0)))</f>
        <v>3</v>
      </c>
      <c r="I23" s="77">
        <f>IF($I24&gt;=7,3,IF($I24&gt;=5,2,IF($I24&gt;=3,1,0)))</f>
        <v>0</v>
      </c>
      <c r="J23" s="77">
        <f>IF($J24&gt;=7,3,IF($J24&gt;=5,2,IF($J24&gt;=3,1,0)))</f>
        <v>2</v>
      </c>
      <c r="K23" s="77">
        <f>IF($K24&gt;=7,3,IF($K24&gt;=5,2,IF($K24&gt;=3,1,0)))</f>
        <v>0</v>
      </c>
    </row>
    <row r="24" spans="1:11" ht="15">
      <c r="A24" s="73">
        <v>3</v>
      </c>
      <c r="B24" s="69">
        <v>48</v>
      </c>
      <c r="C24" s="126">
        <v>1.58</v>
      </c>
      <c r="D24" s="75" t="str">
        <f>IF(ISNA(VLOOKUP(B24,'Entry List Master'!$A$2:$J$1058,2)),"",VLOOKUP(B24,'Entry List Master'!$A$2:$J$1058,2))</f>
        <v>Catherine Cousins</v>
      </c>
      <c r="E24" s="75" t="str">
        <f>IF(ISNA(VLOOKUP(B24,'Entry List Master'!$A$2:$J$1058,4)),"",VLOOKUP(B24,'Entry List Master'!$A$2:$J$1058,4))</f>
        <v>Newcastle AC</v>
      </c>
      <c r="G24" s="76" t="s">
        <v>51</v>
      </c>
      <c r="H24" s="78">
        <f>COUNTIF($E22:$E37,H21)</f>
        <v>7</v>
      </c>
      <c r="I24" s="78">
        <f>COUNTIF($E22:$E37,I21)</f>
        <v>2</v>
      </c>
      <c r="J24" s="78">
        <f>COUNTIF($E22:$E37,J21)</f>
        <v>5</v>
      </c>
      <c r="K24" s="78">
        <f>COUNTIF($E22:$E37,K21)</f>
        <v>0</v>
      </c>
    </row>
    <row r="25" spans="1:11" ht="15">
      <c r="A25" s="73">
        <v>4</v>
      </c>
      <c r="B25" s="69">
        <v>229</v>
      </c>
      <c r="C25" s="126">
        <v>2</v>
      </c>
      <c r="D25" s="75" t="str">
        <f>IF(ISNA(VLOOKUP(B25,'Entry List Master'!$A$2:$J$1058,2)),"",VLOOKUP(B25,'Entry List Master'!$A$2:$J$1058,2))</f>
        <v>Anna Hall</v>
      </c>
      <c r="E25" s="75" t="str">
        <f>IF(ISNA(VLOOKUP(B25,'Entry List Master'!$A$2:$J$1058,4)),"",VLOOKUP(B25,'Entry List Master'!$A$2:$J$1058,4))</f>
        <v>3 Ways AC</v>
      </c>
      <c r="G25" s="76" t="s">
        <v>26</v>
      </c>
      <c r="H25" s="69">
        <f>SUM(H22:H24)</f>
        <v>39</v>
      </c>
      <c r="I25" s="69">
        <f>SUM(I22:I24)</f>
        <v>9</v>
      </c>
      <c r="J25" s="69">
        <f>SUM(J22:J24)</f>
        <v>23</v>
      </c>
      <c r="K25" s="69">
        <f>SUM(K22:K24)</f>
        <v>0</v>
      </c>
    </row>
    <row r="26" spans="1:9" ht="15">
      <c r="A26" s="73">
        <v>5</v>
      </c>
      <c r="B26" s="69">
        <v>69</v>
      </c>
      <c r="C26" s="126">
        <v>2.01</v>
      </c>
      <c r="D26" s="75" t="str">
        <f>IF(ISNA(VLOOKUP(B26,'Entry List Master'!$A$2:$J$1058,2)),"",VLOOKUP(B26,'Entry List Master'!$A$2:$J$1058,2))</f>
        <v>Anna O'Flaherty</v>
      </c>
      <c r="E26" s="75" t="str">
        <f>IF(ISNA(VLOOKUP(B26,'Entry List Master'!$A$2:$J$1058,4)),"",VLOOKUP(B26,'Entry List Master'!$A$2:$J$1058,4))</f>
        <v>Newcastle AC</v>
      </c>
      <c r="G26" s="81"/>
      <c r="H26" s="81"/>
      <c r="I26" s="81"/>
    </row>
    <row r="27" spans="1:5" ht="15">
      <c r="A27" s="73">
        <v>6</v>
      </c>
      <c r="B27" s="69">
        <v>10</v>
      </c>
      <c r="C27" s="126">
        <v>2.09</v>
      </c>
      <c r="D27" s="75" t="str">
        <f>IF(ISNA(VLOOKUP(B27,'Entry List Master'!$A$2:$J$1058,2)),"",VLOOKUP(B27,'Entry List Master'!$A$2:$J$1058,2))</f>
        <v>Rose Carson</v>
      </c>
      <c r="E27" s="75" t="str">
        <f>IF(ISNA(VLOOKUP(B27,'Entry List Master'!$A$2:$J$1058,4)),"",VLOOKUP(B27,'Entry List Master'!$A$2:$J$1058,4))</f>
        <v>Newcastle AC</v>
      </c>
    </row>
    <row r="28" spans="1:5" ht="15">
      <c r="A28" s="73">
        <v>7</v>
      </c>
      <c r="B28" s="69">
        <v>51</v>
      </c>
      <c r="C28" s="126">
        <v>2.1</v>
      </c>
      <c r="D28" s="75" t="str">
        <f>IF(ISNA(VLOOKUP(B28,'Entry List Master'!$A$2:$J$1058,2)),"",VLOOKUP(B28,'Entry List Master'!$A$2:$J$1058,2))</f>
        <v>Olivia Morgan</v>
      </c>
      <c r="E28" s="75" t="str">
        <f>IF(ISNA(VLOOKUP(B28,'Entry List Master'!$A$2:$J$1058,4)),"",VLOOKUP(B28,'Entry List Master'!$A$2:$J$1058,4))</f>
        <v>Burren AC</v>
      </c>
    </row>
    <row r="29" spans="1:5" ht="15">
      <c r="A29" s="73">
        <v>8</v>
      </c>
      <c r="B29" s="69">
        <v>21</v>
      </c>
      <c r="C29" s="126">
        <v>2.14</v>
      </c>
      <c r="D29" s="75" t="str">
        <f>IF(ISNA(VLOOKUP(B29,'Entry List Master'!$A$2:$J$1058,2)),"",VLOOKUP(B29,'Entry List Master'!$A$2:$J$1058,2))</f>
        <v>Lucy Toner-Hale</v>
      </c>
      <c r="E29" s="75" t="str">
        <f>IF(ISNA(VLOOKUP(B29,'Entry List Master'!$A$2:$J$1058,4)),"",VLOOKUP(B29,'Entry List Master'!$A$2:$J$1058,4))</f>
        <v>Newcastle AC</v>
      </c>
    </row>
    <row r="30" spans="1:5" ht="15">
      <c r="A30" s="73">
        <v>9</v>
      </c>
      <c r="B30" s="69">
        <v>156</v>
      </c>
      <c r="C30" s="126">
        <v>2.16</v>
      </c>
      <c r="D30" s="75" t="str">
        <f>IF(ISNA(VLOOKUP(B30,'Entry List Master'!$A$2:$J$1058,2)),"",VLOOKUP(B30,'Entry List Master'!$A$2:$J$1058,2))</f>
        <v>Eve Toner-Hale  </v>
      </c>
      <c r="E30" s="75" t="str">
        <f>IF(ISNA(VLOOKUP(B30,'Entry List Master'!$A$2:$J$1058,4)),"",VLOOKUP(B30,'Entry List Master'!$A$2:$J$1058,4))</f>
        <v>Newcastle AC</v>
      </c>
    </row>
    <row r="31" spans="1:5" ht="15">
      <c r="A31" s="73">
        <v>10</v>
      </c>
      <c r="B31" s="69">
        <v>88</v>
      </c>
      <c r="C31" s="126">
        <v>2.21</v>
      </c>
      <c r="D31" s="75" t="str">
        <f>IF(ISNA(VLOOKUP(B31,'Entry List Master'!$A$2:$J$1058,2)),"",VLOOKUP(B31,'Entry List Master'!$A$2:$J$1058,2))</f>
        <v>Molly McDonagh</v>
      </c>
      <c r="E31" s="75" t="str">
        <f>IF(ISNA(VLOOKUP(B31,'Entry List Master'!$A$2:$J$1058,4)),"",VLOOKUP(B31,'Entry List Master'!$A$2:$J$1058,4))</f>
        <v>Burren AC</v>
      </c>
    </row>
    <row r="32" spans="1:5" ht="15">
      <c r="A32" s="73">
        <v>11</v>
      </c>
      <c r="B32" s="69">
        <v>138</v>
      </c>
      <c r="C32" s="126">
        <v>2.22</v>
      </c>
      <c r="D32" s="75" t="str">
        <f>IF(ISNA(VLOOKUP(B32,'Entry List Master'!$A$2:$J$1058,2)),"",VLOOKUP(B32,'Entry List Master'!$A$2:$J$1058,2))</f>
        <v>Eimear McCann</v>
      </c>
      <c r="E32" s="75" t="str">
        <f>IF(ISNA(VLOOKUP(B32,'Entry List Master'!$A$2:$J$1058,4)),"",VLOOKUP(B32,'Entry List Master'!$A$2:$J$1058,4))</f>
        <v>East Down AC</v>
      </c>
    </row>
    <row r="33" spans="1:5" ht="15">
      <c r="A33" s="73">
        <v>12</v>
      </c>
      <c r="B33" s="69">
        <v>137</v>
      </c>
      <c r="C33" s="126">
        <v>2.26</v>
      </c>
      <c r="D33" s="75" t="str">
        <f>IF(ISNA(VLOOKUP(B33,'Entry List Master'!$A$2:$J$1058,2)),"",VLOOKUP(B33,'Entry List Master'!$A$2:$J$1058,2))</f>
        <v>Ciara McCann </v>
      </c>
      <c r="E33" s="75" t="str">
        <f>IF(ISNA(VLOOKUP(B33,'Entry List Master'!$A$2:$J$1058,4)),"",VLOOKUP(B33,'Entry List Master'!$A$2:$J$1058,4))</f>
        <v>East Down AC</v>
      </c>
    </row>
    <row r="34" spans="1:5" ht="15">
      <c r="A34" s="73">
        <v>13</v>
      </c>
      <c r="B34" s="69">
        <v>1</v>
      </c>
      <c r="C34" s="126">
        <v>2.29</v>
      </c>
      <c r="D34" s="75" t="str">
        <f>IF(ISNA(VLOOKUP(B34,'Entry List Master'!$A$2:$J$1058,2)),"",VLOOKUP(B34,'Entry List Master'!$A$2:$J$1058,2))</f>
        <v>Ella McCrickard</v>
      </c>
      <c r="E34" s="75" t="str">
        <f>IF(ISNA(VLOOKUP(B34,'Entry List Master'!$A$2:$J$1058,4)),"",VLOOKUP(B34,'Entry List Master'!$A$2:$J$1058,4))</f>
        <v>Newcastle AC</v>
      </c>
    </row>
    <row r="35" spans="1:5" ht="15">
      <c r="A35" s="73">
        <v>14</v>
      </c>
      <c r="B35" s="69">
        <v>223</v>
      </c>
      <c r="C35" s="126">
        <v>2.3</v>
      </c>
      <c r="D35" s="75" t="str">
        <f>IF(ISNA(VLOOKUP(B35,'Entry List Master'!$A$2:$J$1058,2)),"",VLOOKUP(B35,'Entry List Master'!$A$2:$J$1058,2))</f>
        <v>Emma Wiggens</v>
      </c>
      <c r="E35" s="75" t="str">
        <f>IF(ISNA(VLOOKUP(B35,'Entry List Master'!$A$2:$J$1058,4)),"",VLOOKUP(B35,'Entry List Master'!$A$2:$J$1058,4))</f>
        <v>East Down AC</v>
      </c>
    </row>
    <row r="36" spans="1:5" ht="15">
      <c r="A36" s="73">
        <v>15</v>
      </c>
      <c r="B36" s="69">
        <v>224</v>
      </c>
      <c r="C36" s="126">
        <v>2.34</v>
      </c>
      <c r="D36" s="75" t="str">
        <f>IF(ISNA(VLOOKUP(B36,'Entry List Master'!$A$2:$J$1058,2)),"",VLOOKUP(B36,'Entry List Master'!$A$2:$J$1058,2))</f>
        <v>Louise Wiggens</v>
      </c>
      <c r="E36" s="75" t="str">
        <f>IF(ISNA(VLOOKUP(B36,'Entry List Master'!$A$2:$J$1058,4)),"",VLOOKUP(B36,'Entry List Master'!$A$2:$J$1058,4))</f>
        <v>East Down AC</v>
      </c>
    </row>
    <row r="37" spans="1:5" ht="15">
      <c r="A37" s="73">
        <v>16</v>
      </c>
      <c r="B37" s="69">
        <v>9</v>
      </c>
      <c r="C37" s="126">
        <v>2.38</v>
      </c>
      <c r="D37" s="75" t="str">
        <f>IF(ISNA(VLOOKUP(B37,'Entry List Master'!$A$2:$J$1058,2)),"",VLOOKUP(B37,'Entry List Master'!$A$2:$J$1058,2))</f>
        <v>Chloe Brannigan</v>
      </c>
      <c r="E37" s="75" t="str">
        <f>IF(ISNA(VLOOKUP(B37,'Entry List Master'!$A$2:$J$1058,4)),"",VLOOKUP(B37,'Entry List Master'!$A$2:$J$1058,4))</f>
        <v>Newcastle AC</v>
      </c>
    </row>
    <row r="38" ht="15">
      <c r="D38" s="75"/>
    </row>
    <row r="39" spans="1:5" ht="15">
      <c r="A39" s="200" t="s">
        <v>7</v>
      </c>
      <c r="B39" s="200"/>
      <c r="C39" s="200"/>
      <c r="D39" s="200"/>
      <c r="E39" s="200"/>
    </row>
    <row r="40" spans="1:11" ht="15">
      <c r="A40" s="70" t="s">
        <v>14</v>
      </c>
      <c r="B40" s="70" t="s">
        <v>15</v>
      </c>
      <c r="C40" s="169" t="s">
        <v>16</v>
      </c>
      <c r="D40" s="70" t="s">
        <v>13</v>
      </c>
      <c r="E40" s="70" t="s">
        <v>1</v>
      </c>
      <c r="H40" s="71" t="s">
        <v>30</v>
      </c>
      <c r="I40" s="72" t="s">
        <v>35</v>
      </c>
      <c r="J40" s="71" t="s">
        <v>34</v>
      </c>
      <c r="K40" s="76" t="s">
        <v>168</v>
      </c>
    </row>
    <row r="41" spans="1:11" ht="15">
      <c r="A41" s="73">
        <v>1</v>
      </c>
      <c r="B41" s="69">
        <v>226</v>
      </c>
      <c r="C41" s="126">
        <v>1.51</v>
      </c>
      <c r="D41" s="75" t="str">
        <f>IF(ISNA(VLOOKUP(B41,'Entry List Master'!$A$2:$J$1058,2)),"",VLOOKUP(B41,'Entry List Master'!$A$2:$J$1058,2))</f>
        <v>Mackenzie Murray</v>
      </c>
      <c r="E41" s="75" t="str">
        <f>IF(ISNA(VLOOKUP(B41,'Entry List Master'!$A$2:$J$1058,4)),"",VLOOKUP(B41,'Entry List Master'!$A$2:$J$1058,4))</f>
        <v>East Down AC</v>
      </c>
      <c r="G41" s="76" t="s">
        <v>25</v>
      </c>
      <c r="H41" s="69">
        <f>IF(AND($A41=1,$E41=$H40),14,0)+IF(AND($A42=2,$E42=$H40),11,0)+IF(AND($A43=3,$E43=$H40),9,0)+IF(AND($A44=4,$E44=$H40),8,0)+IF(AND($A45=5,$E45=$H40),7,0)+IF(AND($A46=6,$E46=$H40),6,0)+IF(AND($A47=7,$E47=$H40),5,0)+IF(AND($A48=8,$E48=$H40),4,0)+IF(AND($A49=9,$E49=$H40),3,0)+IF(AND($A50=10,$E50=$H40),2,0)+IF(AND($A51=11,$E51=$H40),1,0)+IF(AND($A52=12,$E52=$H40),1,0)</f>
        <v>24</v>
      </c>
      <c r="I41" s="69">
        <f>IF(AND($A41=1,$E41=$I40),14,0)+IF(AND($A42=2,$E42=$I40),11,0)+IF(AND($A43=3,$E43=$I40),9,0)+IF(AND($A44=4,$E44=$I40),8,0)+IF(AND($A45=5,$E45=$I40),7,0)+IF(AND($A46=6,$E46=$I40),6,0)+IF(AND($A47=7,$E47=$I40),5,0)+IF(AND($A48=8,$E48=$I40),4,0)+IF(AND($A49=9,$E49=$I40),3,0)+IF(AND($A50=10,$E50=$I40),2,0)+IF(AND($A51=11,$E51=$I40),1,0)+IF(AND($A52=12,$E52=$I40),1,0)</f>
        <v>6</v>
      </c>
      <c r="J41" s="69">
        <f>IF(AND($A41=1,$E41=$J40),14,0)+IF(AND($A42=2,$E42=$J40),11,0)+IF(AND($A43=3,$E43=$J40),9,0)+IF(AND($A44=4,$E44=$J40),8,0)+IF(AND($A45=5,$E45=$J40),7,0)+IF(AND($A46=6,$E46=$J40),6,0)+IF(AND($A47=7,$E47=$J40),5,0)+IF(AND($A48=8,$E48=$J40),4,0)+IF(AND($A49=9,$E49=$J40),3,0)+IF(AND($A50=10,$E50=$J40),2,0)+IF(AND($A51=11,$E51=J40),1,0)+IF(AND($A52=12,$E52=$J40),1,0)</f>
        <v>25</v>
      </c>
      <c r="K41" s="69">
        <f>IF(AND($A41=1,$E41=$K40),14,0)+IF(AND($A42=2,$E42=$K40),11,0)+IF(AND($A43=3,$E43=$K40),9,0)+IF(AND($A44=4,$E44=$K40),8,0)+IF(AND($A45=5,$E45=$K40),7,0)+IF(AND($A46=6,$E46=$K40),6,0)+IF(AND($A47=7,$E47=$K40),5,0)+IF(AND($A48=8,$E48=$K40),4,0)+IF(AND($A49=9,$E49=$K40),3,0)+IF(AND($A50=10,$E50=$K40),2,0)+IF(AND($A51=11,$E51=K40),1,0)+IF(AND($A52=12,$E52=$K40),1,0)</f>
        <v>0</v>
      </c>
    </row>
    <row r="42" spans="1:11" ht="15">
      <c r="A42" s="73">
        <v>2</v>
      </c>
      <c r="B42" s="69">
        <v>68</v>
      </c>
      <c r="C42" s="126">
        <v>1.56</v>
      </c>
      <c r="D42" s="75" t="str">
        <f>IF(ISNA(VLOOKUP(B42,'Entry List Master'!$A$2:$J$1058,2)),"",VLOOKUP(B42,'Entry List Master'!$A$2:$J$1058,2))</f>
        <v>Michael O'Connor</v>
      </c>
      <c r="E42" s="75" t="str">
        <f>IF(ISNA(VLOOKUP(B42,'Entry List Master'!$A$2:$J$1058,4)),"",VLOOKUP(B42,'Entry List Master'!$A$2:$J$1058,4))</f>
        <v>East Down AC</v>
      </c>
      <c r="G42" s="76" t="s">
        <v>27</v>
      </c>
      <c r="H42" s="77">
        <f>IF($H43&gt;=7,3,IF($H43&gt;=5,2,IF($H43&gt;=3,1,0)))</f>
        <v>1</v>
      </c>
      <c r="I42" s="77">
        <f>IF($I43&gt;=7,3,IF($I43&gt;=5,2,IF($I43&gt;=3,1,0)))</f>
        <v>0</v>
      </c>
      <c r="J42" s="77">
        <f>IF($J43&gt;=7,3,IF($J43&gt;=5,2,IF($J43&gt;=3,1,0)))</f>
        <v>0</v>
      </c>
      <c r="K42" s="77">
        <f>IF($K43&gt;=7,3,IF($K43&gt;=5,2,IF($K43&gt;=3,1,0)))</f>
        <v>0</v>
      </c>
    </row>
    <row r="43" spans="1:11" ht="15">
      <c r="A43" s="73">
        <v>3</v>
      </c>
      <c r="B43" s="69">
        <v>175</v>
      </c>
      <c r="C43" s="126">
        <v>1.57</v>
      </c>
      <c r="D43" s="75" t="str">
        <f>IF(ISNA(VLOOKUP(B43,'Entry List Master'!$A$2:$J$1058,2)),"",VLOOKUP(B43,'Entry List Master'!$A$2:$J$1058,2))</f>
        <v>Brian Watters</v>
      </c>
      <c r="E43" s="75" t="str">
        <f>IF(ISNA(VLOOKUP(B43,'Entry List Master'!$A$2:$J$1058,4)),"",VLOOKUP(B43,'Entry List Master'!$A$2:$J$1058,4))</f>
        <v>3 Ways AC</v>
      </c>
      <c r="G43" s="76" t="s">
        <v>51</v>
      </c>
      <c r="H43" s="78">
        <f>COUNTIF($E41:$E54,H40)</f>
        <v>4</v>
      </c>
      <c r="I43" s="78">
        <f>COUNTIF($E41:$E54,I40)</f>
        <v>1</v>
      </c>
      <c r="J43" s="78">
        <f>COUNTIF($E41:$E54,J40)</f>
        <v>2</v>
      </c>
      <c r="K43" s="78">
        <f>COUNTIF($E41:$E54,K40)</f>
        <v>0</v>
      </c>
    </row>
    <row r="44" spans="1:11" ht="15">
      <c r="A44" s="73">
        <v>4</v>
      </c>
      <c r="B44" s="69">
        <v>47</v>
      </c>
      <c r="C44" s="126">
        <v>2.01</v>
      </c>
      <c r="D44" s="75" t="str">
        <f>IF(ISNA(VLOOKUP(B44,'Entry List Master'!$A$2:$J$1058,2)),"",VLOOKUP(B44,'Entry List Master'!$A$2:$J$1058,2))</f>
        <v>Fionn Carey</v>
      </c>
      <c r="E44" s="75" t="str">
        <f>IF(ISNA(VLOOKUP(B44,'Entry List Master'!$A$2:$J$1058,4)),"",VLOOKUP(B44,'Entry List Master'!$A$2:$J$1058,4))</f>
        <v>Newcastle AC</v>
      </c>
      <c r="G44" s="76" t="s">
        <v>26</v>
      </c>
      <c r="H44" s="69">
        <f>SUM(H41:H43)</f>
        <v>29</v>
      </c>
      <c r="I44" s="69">
        <f>SUM(I41:I43)</f>
        <v>7</v>
      </c>
      <c r="J44" s="69">
        <f>SUM(J41:J43)</f>
        <v>27</v>
      </c>
      <c r="K44" s="69">
        <f>SUM(K41:K43)</f>
        <v>0</v>
      </c>
    </row>
    <row r="45" spans="1:5" ht="15">
      <c r="A45" s="73">
        <v>5</v>
      </c>
      <c r="B45" s="69">
        <v>249</v>
      </c>
      <c r="C45" s="126">
        <v>2.02</v>
      </c>
      <c r="D45" s="75" t="str">
        <f>IF(ISNA(VLOOKUP(B45,'Entry List Master'!$A$2:$J$1058,2)),"",VLOOKUP(B45,'Entry List Master'!$A$2:$J$1058,2))</f>
        <v>Louis Sheridan</v>
      </c>
      <c r="E45" s="75" t="str">
        <f>IF(ISNA(VLOOKUP(B45,'Entry List Master'!$A$2:$J$1058,4)),"",VLOOKUP(B45,'Entry List Master'!$A$2:$J$1058,4))</f>
        <v>Newcastle AC</v>
      </c>
    </row>
    <row r="46" spans="1:5" ht="15">
      <c r="A46" s="73">
        <v>6</v>
      </c>
      <c r="B46" s="69">
        <v>141</v>
      </c>
      <c r="C46" s="126">
        <v>2.06</v>
      </c>
      <c r="D46" s="75" t="str">
        <f>IF(ISNA(VLOOKUP(B46,'Entry List Master'!$A$2:$J$1058,2)),"",VLOOKUP(B46,'Entry List Master'!$A$2:$J$1058,2))</f>
        <v>Luke McKeveney</v>
      </c>
      <c r="E46" s="75" t="str">
        <f>IF(ISNA(VLOOKUP(B46,'Entry List Master'!$A$2:$J$1058,4)),"",VLOOKUP(B46,'Entry List Master'!$A$2:$J$1058,4))</f>
        <v>Burren AC</v>
      </c>
    </row>
    <row r="47" spans="1:5" ht="15">
      <c r="A47" s="73">
        <v>7</v>
      </c>
      <c r="B47" s="69">
        <v>122</v>
      </c>
      <c r="C47" s="126">
        <v>2.08</v>
      </c>
      <c r="D47" s="75" t="str">
        <f>IF(ISNA(VLOOKUP(B47,'Entry List Master'!$A$2:$J$1058,2)),"",VLOOKUP(B47,'Entry List Master'!$A$2:$J$1058,2))</f>
        <v>Mark Molloy</v>
      </c>
      <c r="E47" s="75" t="str">
        <f>IF(ISNA(VLOOKUP(B47,'Entry List Master'!$A$2:$J$1058,4)),"",VLOOKUP(B47,'Entry List Master'!$A$2:$J$1058,4))</f>
        <v>Newcastle AC</v>
      </c>
    </row>
    <row r="48" spans="1:5" ht="15">
      <c r="A48" s="73">
        <v>8</v>
      </c>
      <c r="B48" s="69">
        <v>74</v>
      </c>
      <c r="C48" s="126">
        <v>2.13</v>
      </c>
      <c r="D48" s="75" t="str">
        <f>IF(ISNA(VLOOKUP(B48,'Entry List Master'!$A$2:$J$1058,2)),"",VLOOKUP(B48,'Entry List Master'!$A$2:$J$1058,2))</f>
        <v>Alex McCartan</v>
      </c>
      <c r="E48" s="75" t="str">
        <f>IF(ISNA(VLOOKUP(B48,'Entry List Master'!$A$2:$J$1058,4)),"",VLOOKUP(B48,'Entry List Master'!$A$2:$J$1058,4))</f>
        <v>Newcastle AC</v>
      </c>
    </row>
    <row r="49" spans="1:5" ht="15">
      <c r="A49" s="73">
        <v>9</v>
      </c>
      <c r="D49" s="75">
        <f>IF(ISNA(VLOOKUP(B49,'Entry List Master'!$A$2:$J$1058,2)),"",VLOOKUP(B49,'Entry List Master'!$A$2:$J$1058,2))</f>
      </c>
      <c r="E49" s="75">
        <f>IF(ISNA(VLOOKUP(B49,'Entry List Master'!$A$2:$J$1058,4)),"",VLOOKUP(B49,'Entry List Master'!$A$2:$J$1058,4))</f>
      </c>
    </row>
    <row r="50" spans="1:5" ht="15">
      <c r="A50" s="73">
        <v>10</v>
      </c>
      <c r="D50" s="75">
        <f>IF(ISNA(VLOOKUP(B50,'Entry List Master'!$A$2:$J$1058,2)),"",VLOOKUP(B50,'Entry List Master'!$A$2:$J$1058,2))</f>
      </c>
      <c r="E50" s="75">
        <f>IF(ISNA(VLOOKUP(B50,'Entry List Master'!$A$2:$J$1058,4)),"",VLOOKUP(B50,'Entry List Master'!$A$2:$J$1058,4))</f>
      </c>
    </row>
    <row r="51" spans="1:5" ht="15">
      <c r="A51" s="73">
        <v>11</v>
      </c>
      <c r="D51" s="75">
        <f>IF(ISNA(VLOOKUP(B51,'Entry List Master'!$A$2:$J$1058,2)),"",VLOOKUP(B51,'Entry List Master'!$A$2:$J$1058,2))</f>
      </c>
      <c r="E51" s="75">
        <f>IF(ISNA(VLOOKUP(B51,'Entry List Master'!$A$2:$J$1058,4)),"",VLOOKUP(B51,'Entry List Master'!$A$2:$J$1058,4))</f>
      </c>
    </row>
    <row r="52" spans="1:5" ht="15">
      <c r="A52" s="73">
        <v>12</v>
      </c>
      <c r="D52" s="75">
        <f>IF(ISNA(VLOOKUP(B52,'Entry List Master'!$A$2:$J$1058,2)),"",VLOOKUP(B52,'Entry List Master'!$A$2:$J$1058,2))</f>
      </c>
      <c r="E52" s="75">
        <f>IF(ISNA(VLOOKUP(B52,'Entry List Master'!$A$2:$J$1058,4)),"",VLOOKUP(B52,'Entry List Master'!$A$2:$J$1058,4))</f>
      </c>
    </row>
    <row r="53" spans="1:5" ht="15">
      <c r="A53" s="73">
        <v>13</v>
      </c>
      <c r="D53" s="75">
        <f>IF(ISNA(VLOOKUP(B53,'Entry List Master'!$A$2:$J$1058,2)),"",VLOOKUP(B53,'Entry List Master'!$A$2:$J$1058,2))</f>
      </c>
      <c r="E53" s="75">
        <f>IF(ISNA(VLOOKUP(B53,'Entry List Master'!$A$2:$J$1058,4)),"",VLOOKUP(B53,'Entry List Master'!$A$2:$J$1058,4))</f>
      </c>
    </row>
    <row r="54" spans="1:5" ht="15">
      <c r="A54" s="73">
        <v>14</v>
      </c>
      <c r="D54" s="75">
        <f>IF(ISNA(VLOOKUP(B54,'Entry List Master'!$A$2:$J$1058,2)),"",VLOOKUP(B54,'Entry List Master'!$A$2:$J$1058,2))</f>
      </c>
      <c r="E54" s="75">
        <f>IF(ISNA(VLOOKUP(B54,'Entry List Master'!$A$2:$J$1058,4)),"",VLOOKUP(B54,'Entry List Master'!$A$2:$J$1058,4))</f>
      </c>
    </row>
    <row r="55" spans="4:5" ht="15">
      <c r="D55" s="75"/>
      <c r="E55" s="75"/>
    </row>
    <row r="56" spans="1:9" ht="15">
      <c r="A56" s="200" t="s">
        <v>3</v>
      </c>
      <c r="B56" s="200"/>
      <c r="C56" s="200"/>
      <c r="D56" s="200"/>
      <c r="E56" s="200"/>
      <c r="G56" s="81"/>
      <c r="H56" s="81"/>
      <c r="I56" s="81"/>
    </row>
    <row r="57" spans="1:11" ht="15">
      <c r="A57" s="70" t="s">
        <v>14</v>
      </c>
      <c r="B57" s="70" t="s">
        <v>15</v>
      </c>
      <c r="C57" s="169" t="s">
        <v>16</v>
      </c>
      <c r="D57" s="70" t="s">
        <v>13</v>
      </c>
      <c r="E57" s="70" t="s">
        <v>1</v>
      </c>
      <c r="H57" s="71" t="s">
        <v>30</v>
      </c>
      <c r="I57" s="72" t="s">
        <v>35</v>
      </c>
      <c r="J57" s="71" t="s">
        <v>34</v>
      </c>
      <c r="K57" s="71" t="s">
        <v>168</v>
      </c>
    </row>
    <row r="58" spans="1:11" ht="15">
      <c r="A58" s="73">
        <v>1</v>
      </c>
      <c r="B58" s="69">
        <v>91</v>
      </c>
      <c r="C58" s="126">
        <v>1.58</v>
      </c>
      <c r="D58" s="75" t="str">
        <f>IF(ISNA(VLOOKUP(B58,'Entry List Master'!$A$2:$J$1058,2)),"",VLOOKUP(B58,'Entry List Master'!$A$2:$J$1058,2))</f>
        <v>Lara McCarthy</v>
      </c>
      <c r="E58" s="75" t="str">
        <f>IF(ISNA(VLOOKUP(B58,'Entry List Master'!$A$2:$J$1058,4)),"",VLOOKUP(B58,'Entry List Master'!$A$2:$J$1058,4))</f>
        <v>Burren AC</v>
      </c>
      <c r="G58" s="76" t="s">
        <v>25</v>
      </c>
      <c r="H58" s="69">
        <f>IF(AND($A58=1,$E58=$H57),14,0)+IF(AND($A59=2,$E59=$H57),11,0)+IF(AND($A60=3,$E60=$H57),9,0)+IF(AND($A61=4,$E61=$H57),8,0)+IF(AND($A62=5,$E62=$H57),7,0)+IF(AND($A63=6,$E63=$H57),6,0)+IF(AND($A64=7,$E64=$H57),5,0)+IF(AND($A65=8,$E65=$H57),4,0)+IF(AND($A66=9,$E66=$H57),3,0)+IF(AND($A67=10,$E67=$H57),2,0)+IF(AND($A68=11,$E68=$H57),1,0)+IF(AND($A69=12,$E69=$H57),1,0)</f>
        <v>29</v>
      </c>
      <c r="I58" s="69">
        <f>IF(AND($A58=1,$E58=$I57),14,0)+IF(AND($A59=2,$E59=$I57),11,0)+IF(AND($A60=3,$E60=$I57),9,0)+IF(AND($A61=4,$E61=$I57),8,0)+IF(AND($A62=5,$E62=$I57),7,0)+IF(AND($A63=6,$E63=$I57),6,0)+IF(AND($A64=7,$E64=$I57),5,0)+IF(AND($A65=8,$E65=$I57),4,0)+IF(AND($A66=9,$E66=$I57),3,0)+IF(AND($A67=10,$E67=$I57),2,0)+IF(AND($A68=11,$E68=$I57),1,0)+IF(AND($A69=12,$E69=$I57),1,0)</f>
        <v>18</v>
      </c>
      <c r="J58" s="69">
        <f>IF(AND($A58=1,$E58=$J57),14,0)+IF(AND($A59=2,$E59=$J57),11,0)+IF(AND($A60=3,$E60=$J57),9,0)+IF(AND($A61=4,$E61=$J57),8,0)+IF(AND($A62=5,$E62=$J57),7,0)+IF(AND($A63=6,$E63=$J57),6,0)+IF(AND($A64=7,$E64=$J57),5,0)+IF(AND($A65=8,$E65=$J57),4,0)+IF(AND($A66=9,$E66=$J57),3,0)+IF(AND($A67=10,$E67=$J57),2,0)+IF(AND($A68=11,$E68=J57),1,0)+IF(AND($A69=12,$E69=$J57),1,0)</f>
        <v>0</v>
      </c>
      <c r="K58" s="69">
        <f>IF(AND($A58=1,$E58=$K57),14,0)+IF(AND($A59=2,$E59=$K57),11,0)+IF(AND($A60=3,$E60=$K57),9,0)+IF(AND($A61=4,$E61=$K57),8,0)+IF(AND($A62=5,$E62=$K57),7,0)+IF(AND($A63=6,$E63=$K57),6,0)+IF(AND($A64=7,$E64=$K57),5,0)+IF(AND($A65=8,$E65=$K57),4,0)+IF(AND($A66=9,$E66=$K57),3,0)+IF(AND($A67=10,$E67=$K57),2,0)+IF(AND($A68=11,$E68=K57),1,0)+IF(AND($A69=12,$E69=$K57),1,0)</f>
        <v>0</v>
      </c>
    </row>
    <row r="59" spans="1:11" ht="15">
      <c r="A59" s="73">
        <v>2</v>
      </c>
      <c r="B59" s="69">
        <v>214</v>
      </c>
      <c r="C59" s="126">
        <v>2</v>
      </c>
      <c r="D59" s="75" t="str">
        <f>IF(ISNA(VLOOKUP(B59,'Entry List Master'!$A$2:$J$1058,2)),"",VLOOKUP(B59,'Entry List Master'!$A$2:$J$1058,2))</f>
        <v>Molly Murdock</v>
      </c>
      <c r="E59" s="75" t="str">
        <f>IF(ISNA(VLOOKUP(B59,'Entry List Master'!$A$2:$J$1058,4)),"",VLOOKUP(B59,'Entry List Master'!$A$2:$J$1058,4))</f>
        <v>3 Ways AC</v>
      </c>
      <c r="G59" s="76" t="s">
        <v>27</v>
      </c>
      <c r="H59" s="77">
        <f>IF($H60&gt;=7,3,IF($H60&gt;=5,2,IF($H60&gt;=3,1,0)))</f>
        <v>2</v>
      </c>
      <c r="I59" s="77">
        <f>IF($I60&gt;=7,3,IF($I60&gt;=5,2,IF($I60&gt;=3,1,0)))</f>
        <v>0</v>
      </c>
      <c r="J59" s="77">
        <f>IF($J60&gt;=7,3,IF($J60&gt;=5,2,IF($J60&gt;=3,1,0)))</f>
        <v>0</v>
      </c>
      <c r="K59" s="77">
        <f>IF($K60&gt;=7,3,IF($K60&gt;=5,2,IF($K60&gt;=3,1,0)))</f>
        <v>0</v>
      </c>
    </row>
    <row r="60" spans="1:11" ht="15">
      <c r="A60" s="73">
        <v>3</v>
      </c>
      <c r="B60" s="69">
        <v>83</v>
      </c>
      <c r="C60" s="126">
        <v>2.03</v>
      </c>
      <c r="D60" s="75" t="str">
        <f>IF(ISNA(VLOOKUP(B60,'Entry List Master'!$A$2:$J$1058,2)),"",VLOOKUP(B60,'Entry List Master'!$A$2:$J$1058,2))</f>
        <v>Aisling O'Callaghan</v>
      </c>
      <c r="E60" s="75" t="str">
        <f>IF(ISNA(VLOOKUP(B60,'Entry List Master'!$A$2:$J$1058,4)),"",VLOOKUP(B60,'Entry List Master'!$A$2:$J$1058,4))</f>
        <v>3 Ways AC</v>
      </c>
      <c r="G60" s="76" t="s">
        <v>51</v>
      </c>
      <c r="H60" s="78">
        <f>COUNTIF($E58:$E71,H57)</f>
        <v>5</v>
      </c>
      <c r="I60" s="78">
        <f>COUNTIF($E58:$E71,I57)</f>
        <v>2</v>
      </c>
      <c r="J60" s="78">
        <f>COUNTIF($E58:$E71,J57)</f>
        <v>0</v>
      </c>
      <c r="K60" s="78">
        <f>COUNTIF($E58:$E71,K57)</f>
        <v>0</v>
      </c>
    </row>
    <row r="61" spans="1:11" ht="15">
      <c r="A61" s="73">
        <v>4</v>
      </c>
      <c r="B61" s="69">
        <v>2</v>
      </c>
      <c r="C61" s="126">
        <v>2.04</v>
      </c>
      <c r="D61" s="75" t="str">
        <f>IF(ISNA(VLOOKUP(B61,'Entry List Master'!$A$2:$J$1058,2)),"",VLOOKUP(B61,'Entry List Master'!$A$2:$J$1058,2))</f>
        <v>Amy McCrickard</v>
      </c>
      <c r="E61" s="75" t="str">
        <f>IF(ISNA(VLOOKUP(B61,'Entry List Master'!$A$2:$J$1058,4)),"",VLOOKUP(B61,'Entry List Master'!$A$2:$J$1058,4))</f>
        <v>Newcastle AC</v>
      </c>
      <c r="G61" s="76" t="s">
        <v>26</v>
      </c>
      <c r="H61" s="69">
        <f>SUM(H58:H60)</f>
        <v>36</v>
      </c>
      <c r="I61" s="69">
        <f>SUM(I58:I60)</f>
        <v>20</v>
      </c>
      <c r="J61" s="69">
        <f>SUM(J58:J60)</f>
        <v>0</v>
      </c>
      <c r="K61" s="69">
        <f>SUM(K58:K60)</f>
        <v>0</v>
      </c>
    </row>
    <row r="62" spans="1:5" ht="15">
      <c r="A62" s="73">
        <v>5</v>
      </c>
      <c r="B62" s="69">
        <v>143</v>
      </c>
      <c r="C62" s="126">
        <v>2.05</v>
      </c>
      <c r="D62" s="75" t="str">
        <f>IF(ISNA(VLOOKUP(B62,'Entry List Master'!$A$2:$J$1058,2)),"",VLOOKUP(B62,'Entry List Master'!$A$2:$J$1058,2))</f>
        <v>Orla Fitzsimons</v>
      </c>
      <c r="E62" s="75" t="str">
        <f>IF(ISNA(VLOOKUP(B62,'Entry List Master'!$A$2:$J$1058,4)),"",VLOOKUP(B62,'Entry List Master'!$A$2:$J$1058,4))</f>
        <v>Newcastle AC</v>
      </c>
    </row>
    <row r="63" spans="1:5" ht="15">
      <c r="A63" s="73">
        <v>6</v>
      </c>
      <c r="B63" s="69">
        <v>159</v>
      </c>
      <c r="C63" s="126">
        <v>2.07</v>
      </c>
      <c r="D63" s="75" t="str">
        <f>IF(ISNA(VLOOKUP(B63,'Entry List Master'!$A$2:$J$1058,2)),"",VLOOKUP(B63,'Entry List Master'!$A$2:$J$1058,2))</f>
        <v>Caitlin Valentine</v>
      </c>
      <c r="E63" s="75" t="str">
        <f>IF(ISNA(VLOOKUP(B63,'Entry List Master'!$A$2:$J$1058,4)),"",VLOOKUP(B63,'Entry List Master'!$A$2:$J$1058,4))</f>
        <v>Newcastle AC</v>
      </c>
    </row>
    <row r="64" spans="1:5" ht="15">
      <c r="A64" s="73">
        <v>7</v>
      </c>
      <c r="B64" s="69">
        <v>41</v>
      </c>
      <c r="C64" s="126">
        <v>2.1</v>
      </c>
      <c r="D64" s="75" t="str">
        <f>IF(ISNA(VLOOKUP(B64,'Entry List Master'!$A$2:$J$1058,2)),"",VLOOKUP(B64,'Entry List Master'!$A$2:$J$1058,2))</f>
        <v>Alex Johnston</v>
      </c>
      <c r="E64" s="75" t="str">
        <f>IF(ISNA(VLOOKUP(B64,'Entry List Master'!$A$2:$J$1058,4)),"",VLOOKUP(B64,'Entry List Master'!$A$2:$J$1058,4))</f>
        <v>Newcastle AC</v>
      </c>
    </row>
    <row r="65" spans="1:5" ht="15">
      <c r="A65" s="73">
        <v>8</v>
      </c>
      <c r="B65" s="69">
        <v>250</v>
      </c>
      <c r="C65" s="126">
        <v>2.14</v>
      </c>
      <c r="D65" s="75" t="str">
        <f>IF(ISNA(VLOOKUP(B65,'Entry List Master'!$A$2:$J$1058,2)),"",VLOOKUP(B65,'Entry List Master'!$A$2:$J$1058,2))</f>
        <v>Sinead Scullion</v>
      </c>
      <c r="E65" s="75" t="str">
        <f>IF(ISNA(VLOOKUP(B65,'Entry List Master'!$A$2:$J$1058,4)),"",VLOOKUP(B65,'Entry List Master'!$A$2:$J$1058,4))</f>
        <v>Burren AC</v>
      </c>
    </row>
    <row r="66" spans="1:5" ht="15">
      <c r="A66" s="73">
        <v>9</v>
      </c>
      <c r="B66" s="69">
        <v>33</v>
      </c>
      <c r="C66" s="126">
        <v>2.17</v>
      </c>
      <c r="D66" s="75" t="str">
        <f>IF(ISNA(VLOOKUP(B66,'Entry List Master'!$A$2:$J$1058,2)),"",VLOOKUP(B66,'Entry List Master'!$A$2:$J$1058,2))</f>
        <v>Helen O'Prey</v>
      </c>
      <c r="E66" s="75" t="str">
        <f>IF(ISNA(VLOOKUP(B66,'Entry List Master'!$A$2:$J$1058,4)),"",VLOOKUP(B66,'Entry List Master'!$A$2:$J$1058,4))</f>
        <v>Newcastle AC</v>
      </c>
    </row>
    <row r="67" spans="1:5" ht="15">
      <c r="A67" s="73">
        <v>10</v>
      </c>
      <c r="D67" s="75">
        <f>IF(ISNA(VLOOKUP(B67,'Entry List Master'!$A$2:$J$1058,2)),"",VLOOKUP(B67,'Entry List Master'!$A$2:$J$1058,2))</f>
      </c>
      <c r="E67" s="75">
        <f>IF(ISNA(VLOOKUP(B67,'Entry List Master'!$A$2:$J$1058,4)),"",VLOOKUP(B67,'Entry List Master'!$A$2:$J$1058,4))</f>
      </c>
    </row>
    <row r="68" spans="1:5" ht="15">
      <c r="A68" s="73">
        <v>11</v>
      </c>
      <c r="D68" s="75">
        <f>IF(ISNA(VLOOKUP(B68,'Entry List Master'!$A$2:$J$1058,2)),"",VLOOKUP(B68,'Entry List Master'!$A$2:$J$1058,2))</f>
      </c>
      <c r="E68" s="75">
        <f>IF(ISNA(VLOOKUP(B68,'Entry List Master'!$A$2:$J$1058,4)),"",VLOOKUP(B68,'Entry List Master'!$A$2:$J$1058,4))</f>
      </c>
    </row>
    <row r="69" spans="1:5" ht="15">
      <c r="A69" s="73">
        <v>12</v>
      </c>
      <c r="D69" s="75">
        <f>IF(ISNA(VLOOKUP(B69,'Entry List Master'!$A$2:$J$1058,2)),"",VLOOKUP(B69,'Entry List Master'!$A$2:$J$1058,2))</f>
      </c>
      <c r="E69" s="75">
        <f>IF(ISNA(VLOOKUP(B69,'Entry List Master'!$A$2:$J$1058,4)),"",VLOOKUP(B69,'Entry List Master'!$A$2:$J$1058,4))</f>
      </c>
    </row>
    <row r="70" spans="1:5" ht="15">
      <c r="A70" s="73">
        <v>13</v>
      </c>
      <c r="D70" s="75">
        <f>IF(ISNA(VLOOKUP(B70,'Entry List Master'!$A$2:$J$1058,2)),"",VLOOKUP(B70,'Entry List Master'!$A$2:$J$1058,2))</f>
      </c>
      <c r="E70" s="75">
        <f>IF(ISNA(VLOOKUP(B70,'Entry List Master'!$A$2:$J$1058,4)),"",VLOOKUP(B70,'Entry List Master'!$A$2:$J$1058,4))</f>
      </c>
    </row>
    <row r="71" spans="1:5" ht="15">
      <c r="A71" s="73">
        <v>14</v>
      </c>
      <c r="D71" s="75">
        <f>IF(ISNA(VLOOKUP(B71,'Entry List Master'!$A$2:$J$1058,2)),"",VLOOKUP(B71,'Entry List Master'!$A$2:$J$1058,2))</f>
      </c>
      <c r="E71" s="75">
        <f>IF(ISNA(VLOOKUP(B71,'Entry List Master'!$A$2:$J$1058,4)),"",VLOOKUP(B71,'Entry List Master'!$A$2:$J$1058,4))</f>
      </c>
    </row>
    <row r="73" spans="1:5" ht="15">
      <c r="A73" s="200" t="s">
        <v>9</v>
      </c>
      <c r="B73" s="200"/>
      <c r="C73" s="200"/>
      <c r="D73" s="200"/>
      <c r="E73" s="200"/>
    </row>
    <row r="74" spans="1:11" ht="15">
      <c r="A74" s="70" t="s">
        <v>14</v>
      </c>
      <c r="B74" s="70" t="s">
        <v>15</v>
      </c>
      <c r="C74" s="169" t="s">
        <v>16</v>
      </c>
      <c r="D74" s="70" t="s">
        <v>13</v>
      </c>
      <c r="E74" s="70" t="s">
        <v>1</v>
      </c>
      <c r="H74" s="71" t="s">
        <v>30</v>
      </c>
      <c r="I74" s="72" t="s">
        <v>35</v>
      </c>
      <c r="J74" s="71" t="s">
        <v>34</v>
      </c>
      <c r="K74" s="108" t="s">
        <v>168</v>
      </c>
    </row>
    <row r="75" spans="1:11" ht="15">
      <c r="A75" s="73">
        <v>1</v>
      </c>
      <c r="B75" s="69">
        <v>232</v>
      </c>
      <c r="C75" s="126">
        <v>2.11</v>
      </c>
      <c r="D75" s="75" t="str">
        <f>IF(ISNA(VLOOKUP(B75,'Entry List Master'!$A$2:$J$1058,2)),"",VLOOKUP(B75,'Entry List Master'!$A$2:$J$1058,2))</f>
        <v>Ultan O'Callaghan</v>
      </c>
      <c r="E75" s="75" t="str">
        <f>IF(ISNA(VLOOKUP(B75,'Entry List Master'!$A$2:$J$1058,4)),"",VLOOKUP(B75,'Entry List Master'!$A$2:$J$1058,4))</f>
        <v>3 Ways AC</v>
      </c>
      <c r="G75" s="76" t="s">
        <v>25</v>
      </c>
      <c r="H75" s="69">
        <f>IF(AND($A75=1,$E75=$H74),14,0)+IF(AND($A76=2,$E76=$H74),11,0)+IF(AND($A77=3,$E77=$H74),9,0)+IF(AND($A78=4,$E78=$H74),8,0)+IF(AND($A79=5,$E79=$H74),7,0)+IF(AND($A80=6,$E80=$H74),6,0)+IF(AND($A81=7,$E81=$H74),5,0)+IF(AND($A82=8,$E82=$H74),4,0)+IF(AND($A83=9,$E83=$H74),3,0)+IF(AND($A84=10,$E84=$H74),2,0)+IF(AND($A85=11,$E85=$H74),1,0)+IF(AND($A86=12,$E86=$H74),1,0)</f>
        <v>27</v>
      </c>
      <c r="I75" s="69">
        <f>IF(AND($A75=1,$E75=$I74),14,0)+IF(AND($A76=2,$E76=$I74),11,0)+IF(AND($A77=3,$E77=$I74),9,0)+IF(AND($A78=4,$E78=$I74),8,0)+IF(AND($A79=5,$E79=$I74),7,0)+IF(AND($A80=6,$E80=$I74),6,0)+IF(AND($A81=7,$E81=$I74),5,0)+IF(AND($A82=8,$E82=$I74),4,0)+IF(AND($A83=9,$E83=$I74),3,0)+IF(AND($A84=10,$E84=$I74),2,0)+IF(AND($A85=11,$E85=$I74),1,0)+IF(AND($A86=12,$E86=$I74),1,0)</f>
        <v>26</v>
      </c>
      <c r="J75" s="69">
        <f>IF(AND($A75=1,$E75=$J74),14,0)+IF(AND($A76=2,$E76=$J74),11,0)+IF(AND($A77=3,$E77=$J74),9,0)+IF(AND($A78=4,$E78=$J74),8,0)+IF(AND($A79=5,$E79=$J74),7,0)+IF(AND($A80=6,$E80=$J74),6,0)+IF(AND($A81=7,$E81=$J74),5,0)+IF(AND($A82=8,$E82=$J74),4,0)+IF(AND($A83=9,$E83=$J74),3,0)+IF(AND($A84=10,$E84=$J74),2,0)+IF(AND($A85=11,$E85=J74),1,0)+IF(AND($A86=12,$E86=$J74),1,0)</f>
        <v>4</v>
      </c>
      <c r="K75" s="69">
        <f>IF(AND($A75=1,$E75=$K74),14,0)+IF(AND($A76=2,$E76=$K74),11,0)+IF(AND($A77=3,$E77=$K74),9,0)+IF(AND($A78=4,$E78=$K74),8,0)+IF(AND($A79=5,$E79=$K74),7,0)+IF(AND($A80=6,$E80=$K74),6,0)+IF(AND($A81=7,$E81=$K74),5,0)+IF(AND($A82=8,$E82=$K74),4,0)+IF(AND($A83=9,$E83=$K74),3,0)+IF(AND($A84=10,$E84=$K74),2,0)+IF(AND($A85=11,$E85=K74),1,0)+IF(AND($A86=12,$E86=$K74),1,0)</f>
        <v>0</v>
      </c>
    </row>
    <row r="76" spans="1:11" ht="15">
      <c r="A76" s="73">
        <v>2</v>
      </c>
      <c r="B76" s="69">
        <v>140</v>
      </c>
      <c r="C76" s="126">
        <v>2.14</v>
      </c>
      <c r="D76" s="75" t="str">
        <f>IF(ISNA(VLOOKUP(B76,'Entry List Master'!$A$2:$J$1058,2)),"",VLOOKUP(B76,'Entry List Master'!$A$2:$J$1058,2))</f>
        <v>Thomas McKeveney</v>
      </c>
      <c r="E76" s="75" t="str">
        <f>IF(ISNA(VLOOKUP(B76,'Entry List Master'!$A$2:$J$1058,4)),"",VLOOKUP(B76,'Entry List Master'!$A$2:$J$1058,4))</f>
        <v>Burren AC</v>
      </c>
      <c r="G76" s="76" t="s">
        <v>27</v>
      </c>
      <c r="H76" s="77">
        <f>IF($H77&gt;=7,3,IF($H77&gt;=5,2,IF($H77&gt;=3,1,0)))</f>
        <v>2</v>
      </c>
      <c r="I76" s="77">
        <f>IF($I77&gt;=7,3,IF($I77&gt;=5,2,IF($I77&gt;=3,1,0)))</f>
        <v>1</v>
      </c>
      <c r="J76" s="77">
        <f>IF($J77&gt;=7,3,IF($J77&gt;=5,2,IF($J77&gt;=3,1,0)))</f>
        <v>0</v>
      </c>
      <c r="K76" s="77">
        <f>IF($K77&gt;=7,3,IF($K77&gt;=5,2,IF($K77&gt;=3,1,0)))</f>
        <v>0</v>
      </c>
    </row>
    <row r="77" spans="1:11" ht="15">
      <c r="A77" s="73">
        <v>3</v>
      </c>
      <c r="B77" s="69">
        <v>89</v>
      </c>
      <c r="C77" s="126">
        <v>2.19</v>
      </c>
      <c r="D77" s="75" t="str">
        <f>IF(ISNA(VLOOKUP(B77,'Entry List Master'!$A$2:$J$1058,2)),"",VLOOKUP(B77,'Entry List Master'!$A$2:$J$1058,2))</f>
        <v>Calum McDonagh</v>
      </c>
      <c r="E77" s="75" t="str">
        <f>IF(ISNA(VLOOKUP(B77,'Entry List Master'!$A$2:$J$1058,4)),"",VLOOKUP(B77,'Entry List Master'!$A$2:$J$1058,4))</f>
        <v>Burren AC</v>
      </c>
      <c r="G77" s="76" t="s">
        <v>51</v>
      </c>
      <c r="H77" s="78">
        <f>COUNTIF($E75:$E87,H74)</f>
        <v>6</v>
      </c>
      <c r="I77" s="78">
        <f>COUNTIF($E75:$E87,I74)</f>
        <v>4</v>
      </c>
      <c r="J77" s="78">
        <f>COUNTIF($E75:$E87,J74)</f>
        <v>2</v>
      </c>
      <c r="K77" s="78">
        <f>COUNTIF($E75:$E87,K74)</f>
        <v>0</v>
      </c>
    </row>
    <row r="78" spans="1:11" ht="15">
      <c r="A78" s="73">
        <v>4</v>
      </c>
      <c r="B78" s="69">
        <v>126</v>
      </c>
      <c r="C78" s="126">
        <v>2.33</v>
      </c>
      <c r="D78" s="75" t="str">
        <f>IF(ISNA(VLOOKUP(B78,'Entry List Master'!$A$2:$J$1058,2)),"",VLOOKUP(B78,'Entry List Master'!$A$2:$J$1058,2))</f>
        <v>Ronan McVeigh</v>
      </c>
      <c r="E78" s="75" t="str">
        <f>IF(ISNA(VLOOKUP(B78,'Entry List Master'!$A$2:$J$1058,4)),"",VLOOKUP(B78,'Entry List Master'!$A$2:$J$1058,4))</f>
        <v>Newcastle AC</v>
      </c>
      <c r="G78" s="76" t="s">
        <v>26</v>
      </c>
      <c r="H78" s="69">
        <f>SUM(H75:H77)</f>
        <v>35</v>
      </c>
      <c r="I78" s="69">
        <f>SUM(I75:I77)</f>
        <v>31</v>
      </c>
      <c r="J78" s="69">
        <f>SUM(J75:J77)</f>
        <v>6</v>
      </c>
      <c r="K78" s="69">
        <f>SUM(K75:K77)</f>
        <v>0</v>
      </c>
    </row>
    <row r="79" spans="1:5" ht="15">
      <c r="A79" s="73">
        <v>5</v>
      </c>
      <c r="B79" s="69">
        <v>207</v>
      </c>
      <c r="C79" s="126">
        <v>2.35</v>
      </c>
      <c r="D79" s="75" t="str">
        <f>IF(ISNA(VLOOKUP(B79,'Entry List Master'!$A$2:$J$1058,2)),"",VLOOKUP(B79,'Entry List Master'!$A$2:$J$1058,2))</f>
        <v>Thomas McKibbin</v>
      </c>
      <c r="E79" s="75" t="str">
        <f>IF(ISNA(VLOOKUP(B79,'Entry List Master'!$A$2:$J$1058,4)),"",VLOOKUP(B79,'Entry List Master'!$A$2:$J$1058,4))</f>
        <v>Newcastle AC</v>
      </c>
    </row>
    <row r="80" spans="1:5" ht="15">
      <c r="A80" s="73">
        <v>6</v>
      </c>
      <c r="B80" s="69">
        <v>7</v>
      </c>
      <c r="C80" s="126">
        <v>2.4</v>
      </c>
      <c r="D80" s="75" t="str">
        <f>IF(ISNA(VLOOKUP(B80,'Entry List Master'!$A$2:$J$1058,2)),"",VLOOKUP(B80,'Entry List Master'!$A$2:$J$1058,2))</f>
        <v>Adam Hughes</v>
      </c>
      <c r="E80" s="75" t="str">
        <f>IF(ISNA(VLOOKUP(B80,'Entry List Master'!$A$2:$J$1058,4)),"",VLOOKUP(B80,'Entry List Master'!$A$2:$J$1058,4))</f>
        <v>Newcastle AC</v>
      </c>
    </row>
    <row r="81" spans="1:5" ht="15">
      <c r="A81" s="73">
        <v>7</v>
      </c>
      <c r="B81" s="69">
        <v>102</v>
      </c>
      <c r="C81" s="126">
        <v>2.42</v>
      </c>
      <c r="D81" s="75" t="str">
        <f>IF(ISNA(VLOOKUP(B81,'Entry List Master'!$A$2:$J$1058,2)),"",VLOOKUP(B81,'Entry List Master'!$A$2:$J$1058,2))</f>
        <v>Finn Murdock</v>
      </c>
      <c r="E81" s="75" t="str">
        <f>IF(ISNA(VLOOKUP(B81,'Entry List Master'!$A$2:$J$1058,4)),"",VLOOKUP(B81,'Entry List Master'!$A$2:$J$1058,4))</f>
        <v>Burren AC</v>
      </c>
    </row>
    <row r="82" spans="1:5" ht="15">
      <c r="A82" s="73">
        <v>8</v>
      </c>
      <c r="B82" s="69">
        <v>208</v>
      </c>
      <c r="C82" s="126">
        <v>2.46</v>
      </c>
      <c r="D82" s="75" t="str">
        <f>IF(ISNA(VLOOKUP(B82,'Entry List Master'!$A$2:$J$1058,2)),"",VLOOKUP(B82,'Entry List Master'!$A$2:$J$1058,2))</f>
        <v>Daniel Burke</v>
      </c>
      <c r="E82" s="75" t="str">
        <f>IF(ISNA(VLOOKUP(B82,'Entry List Master'!$A$2:$J$1058,4)),"",VLOOKUP(B82,'Entry List Master'!$A$2:$J$1058,4))</f>
        <v>East Down AC</v>
      </c>
    </row>
    <row r="83" spans="1:5" ht="15">
      <c r="A83" s="73">
        <v>9</v>
      </c>
      <c r="B83" s="69">
        <v>27</v>
      </c>
      <c r="C83" s="126">
        <v>2.47</v>
      </c>
      <c r="D83" s="75" t="str">
        <f>IF(ISNA(VLOOKUP(B83,'Entry List Master'!$A$2:$J$1058,2)),"",VLOOKUP(B83,'Entry List Master'!$A$2:$J$1058,2))</f>
        <v>Conor Campbell</v>
      </c>
      <c r="E83" s="75" t="str">
        <f>IF(ISNA(VLOOKUP(B83,'Entry List Master'!$A$2:$J$1058,4)),"",VLOOKUP(B83,'Entry List Master'!$A$2:$J$1058,4))</f>
        <v>Newcastle AC</v>
      </c>
    </row>
    <row r="84" spans="1:5" ht="15">
      <c r="A84" s="73">
        <v>10</v>
      </c>
      <c r="B84" s="69">
        <v>120</v>
      </c>
      <c r="C84" s="126">
        <v>2.54</v>
      </c>
      <c r="D84" s="75" t="str">
        <f>IF(ISNA(VLOOKUP(B84,'Entry List Master'!$A$2:$J$1058,2)),"",VLOOKUP(B84,'Entry List Master'!$A$2:$J$1058,2))</f>
        <v>Rory Corrigan</v>
      </c>
      <c r="E84" s="75" t="str">
        <f>IF(ISNA(VLOOKUP(B84,'Entry List Master'!$A$2:$J$1058,4)),"",VLOOKUP(B84,'Entry List Master'!$A$2:$J$1058,4))</f>
        <v>Newcastle AC</v>
      </c>
    </row>
    <row r="85" spans="1:5" ht="15">
      <c r="A85" s="73">
        <v>11</v>
      </c>
      <c r="B85" s="69">
        <v>233</v>
      </c>
      <c r="C85" s="126">
        <v>2.56</v>
      </c>
      <c r="D85" s="75" t="str">
        <f>IF(ISNA(VLOOKUP(B85,'Entry List Master'!$A$2:$J$1058,2)),"",VLOOKUP(B85,'Entry List Master'!$A$2:$J$1058,2))</f>
        <v>Sean Scullion</v>
      </c>
      <c r="E85" s="75" t="str">
        <f>IF(ISNA(VLOOKUP(B85,'Entry List Master'!$A$2:$J$1058,4)),"",VLOOKUP(B85,'Entry List Master'!$A$2:$J$1058,4))</f>
        <v>Burren AC</v>
      </c>
    </row>
    <row r="86" spans="1:5" ht="15">
      <c r="A86" s="73">
        <v>12</v>
      </c>
      <c r="B86" s="69">
        <v>19</v>
      </c>
      <c r="C86" s="126">
        <v>3.15</v>
      </c>
      <c r="D86" s="75" t="str">
        <f>IF(ISNA(VLOOKUP(B86,'Entry List Master'!$A$2:$J$1058,2)),"",VLOOKUP(B86,'Entry List Master'!$A$2:$J$1058,2))</f>
        <v>Conrad Rice</v>
      </c>
      <c r="E86" s="75" t="str">
        <f>IF(ISNA(VLOOKUP(B86,'Entry List Master'!$A$2:$J$1058,4)),"",VLOOKUP(B86,'Entry List Master'!$A$2:$J$1058,4))</f>
        <v>Newcastle AC</v>
      </c>
    </row>
    <row r="87" spans="1:5" ht="15">
      <c r="A87" s="73">
        <v>13</v>
      </c>
      <c r="B87" s="69">
        <v>5</v>
      </c>
      <c r="C87" s="126">
        <v>3.39</v>
      </c>
      <c r="D87" s="75" t="str">
        <f>IF(ISNA(VLOOKUP(B87,'Entry List Master'!$A$2:$J$1058,2)),"",VLOOKUP(B87,'Entry List Master'!$A$2:$J$1058,2))</f>
        <v>Christopher McMullan</v>
      </c>
      <c r="E87" s="75" t="str">
        <f>IF(ISNA(VLOOKUP(B87,'Entry List Master'!$A$2:$J$1058,4)),"",VLOOKUP(B87,'Entry List Master'!$A$2:$J$1058,4))</f>
        <v>East Down AC</v>
      </c>
    </row>
    <row r="88" spans="4:5" ht="15">
      <c r="D88" s="75"/>
      <c r="E88" s="75">
        <f>IF(ISNA(VLOOKUP(B88,'Entry List Master'!$A$2:$J$1058,4)),"",VLOOKUP(B88,'Entry List Master'!$A$2:$J$1058,4))</f>
      </c>
    </row>
    <row r="89" spans="1:5" ht="15">
      <c r="A89" s="200" t="s">
        <v>5</v>
      </c>
      <c r="B89" s="200"/>
      <c r="C89" s="200"/>
      <c r="D89" s="200"/>
      <c r="E89" s="200"/>
    </row>
    <row r="90" spans="1:11" ht="15">
      <c r="A90" s="70" t="s">
        <v>14</v>
      </c>
      <c r="B90" s="70" t="s">
        <v>15</v>
      </c>
      <c r="C90" s="169" t="s">
        <v>16</v>
      </c>
      <c r="D90" s="70" t="s">
        <v>13</v>
      </c>
      <c r="E90" s="70" t="s">
        <v>1</v>
      </c>
      <c r="H90" s="71" t="s">
        <v>30</v>
      </c>
      <c r="I90" s="72" t="s">
        <v>35</v>
      </c>
      <c r="J90" s="71" t="s">
        <v>34</v>
      </c>
      <c r="K90" s="71" t="s">
        <v>168</v>
      </c>
    </row>
    <row r="91" spans="1:11" ht="15">
      <c r="A91" s="73">
        <v>1</v>
      </c>
      <c r="B91" s="69">
        <v>204</v>
      </c>
      <c r="C91" s="126">
        <v>2.22</v>
      </c>
      <c r="D91" s="75" t="str">
        <f>IF(ISNA(VLOOKUP(B91,'Entry List Master'!$A$2:$J$1058,2)),"",VLOOKUP(B91,'Entry List Master'!$A$2:$J$1058,2))</f>
        <v>Caitilin Coffey</v>
      </c>
      <c r="E91" s="75" t="str">
        <f>IF(ISNA(VLOOKUP(B91,'Entry List Master'!$A$2:$J$1058,4)),"",VLOOKUP(B91,'Entry List Master'!$A$2:$J$1058,4))</f>
        <v>3 Ways AC</v>
      </c>
      <c r="G91" s="76" t="s">
        <v>25</v>
      </c>
      <c r="H91" s="69">
        <f>IF(AND($A91=1,$E91=$H90),14,0)+IF(AND($A92=2,$E92=$H90),11,0)+IF(AND($A93=3,$E93=$H90),9,0)+IF(AND($A94=4,$E94=$H90),8,0)+IF(AND($A95=5,$E95=$H90),7,0)+IF(AND($A96=6,$E96=$H90),6,0)+IF(AND($A97=7,$E97=$H90),5,0)+IF(AND($A98=8,$E98=$H90),4,0)+IF(AND($A99=9,$E99=$H90),3,0)+IF(AND($A100=10,$E100=$H90),2,0)+IF(AND($A101=11,$E101=$H90),1,0)+IF(AND($A102=12,$E102=$H90),1,0)</f>
        <v>22</v>
      </c>
      <c r="I91" s="69">
        <f>IF(AND($A91=1,$E91=$I90),14,0)+IF(AND($A92=2,$E92=$I90),11,0)+IF(AND($A93=3,$E93=$I90),9,0)+IF(AND($A94=4,$E94=$I90),8,0)+IF(AND($A95=5,$E95=$I90),7,0)+IF(AND($A96=6,$E96=$I90),6,0)+IF(AND($A97=7,$E97=$I90),5,0)+IF(AND($A98=8,$E98=$I90),4,0)+IF(AND($A99=9,$E99=$I90),3,0)+IF(AND($A100=10,$E100=$I90),2,0)+IF(AND($A101=11,$E101=$I90),1,0)+IF(AND($A102=12,$E102=$I90),1,0)</f>
        <v>16</v>
      </c>
      <c r="J91" s="69">
        <f>IF(AND($A91=1,$E91=$J90),14,0)+IF(AND($A92=2,$E92=$J90),11,0)+IF(AND($A93=3,$E93=$J90),9,0)+IF(AND($A94=4,$E94=$J90),8,0)+IF(AND($A95=5,$E95=$J90),7,0)+IF(AND($A96=6,$E96=$J90),6,0)+IF(AND($A97=7,$E97=$J90),5,0)+IF(AND($A98=8,$E98=$J90),4,0)+IF(AND($A99=9,$E99=$J90),3,0)+IF(AND($A100=10,$E100=$J90),2,0)+IF(AND($A101=11,$E101=J90),1,0)+IF(AND($A102=12,$E102=$J90),1,0)</f>
        <v>0</v>
      </c>
      <c r="K91" s="69">
        <f>IF(AND($A91=1,$E91=$K90),14,0)+IF(AND($A92=2,$E92=$K90),11,0)+IF(AND($A93=3,$E93=$K90),9,0)+IF(AND($A94=4,$E94=$K90),8,0)+IF(AND($A95=5,$E95=$K90),7,0)+IF(AND($A96=6,$E96=$K90),6,0)+IF(AND($A97=7,$E97=$K90),5,0)+IF(AND($A98=8,$E98=$K90),4,0)+IF(AND($A99=9,$E99=$K90),3,0)+IF(AND($A100=10,$E100=$K90),2,0)+IF(AND($A101=11,$E101=K90),1,0)+IF(AND($A102=12,$E102=$K90),1,0)</f>
        <v>0</v>
      </c>
    </row>
    <row r="92" spans="1:11" ht="15">
      <c r="A92" s="73">
        <v>2</v>
      </c>
      <c r="B92" s="69">
        <v>230</v>
      </c>
      <c r="C92" s="126">
        <v>2.26</v>
      </c>
      <c r="D92" s="75" t="str">
        <f>IF(ISNA(VLOOKUP(B92,'Entry List Master'!$A$2:$J$1058,2)),"",VLOOKUP(B92,'Entry List Master'!$A$2:$J$1058,2))</f>
        <v>Olivia Hall</v>
      </c>
      <c r="E92" s="75" t="str">
        <f>IF(ISNA(VLOOKUP(B92,'Entry List Master'!$A$2:$J$1058,4)),"",VLOOKUP(B92,'Entry List Master'!$A$2:$J$1058,4))</f>
        <v>3 Ways AC</v>
      </c>
      <c r="G92" s="76" t="s">
        <v>27</v>
      </c>
      <c r="H92" s="77">
        <f>IF($H93&gt;=7,3,IF($H93&gt;=5,2,IF($H93&gt;=3,1,0)))</f>
        <v>2</v>
      </c>
      <c r="I92" s="77">
        <f>IF($I93&gt;=7,3,IF($I93&gt;=5,2,IF($I93&gt;=3,1,0)))</f>
        <v>1</v>
      </c>
      <c r="J92" s="77">
        <f>IF($J93&gt;=7,3,IF($J93&gt;=5,2,IF($J93&gt;=3,1,0)))</f>
        <v>1</v>
      </c>
      <c r="K92" s="77">
        <f>IF($K93&gt;=7,3,IF($K93&gt;=5,2,IF($K93&gt;=3,1,0)))</f>
        <v>0</v>
      </c>
    </row>
    <row r="93" spans="1:11" ht="15">
      <c r="A93" s="73">
        <v>3</v>
      </c>
      <c r="B93" s="69">
        <v>23</v>
      </c>
      <c r="C93" s="126">
        <v>2.28</v>
      </c>
      <c r="D93" s="75" t="str">
        <f>IF(ISNA(VLOOKUP(B93,'Entry List Master'!$A$2:$J$1058,2)),"",VLOOKUP(B93,'Entry List Master'!$A$2:$J$1058,2))</f>
        <v>Eve Kenneally</v>
      </c>
      <c r="E93" s="75" t="str">
        <f>IF(ISNA(VLOOKUP(B93,'Entry List Master'!$A$2:$J$1058,4)),"",VLOOKUP(B93,'Entry List Master'!$A$2:$J$1058,4))</f>
        <v>Newcastle AC</v>
      </c>
      <c r="G93" s="76" t="s">
        <v>51</v>
      </c>
      <c r="H93" s="78">
        <f>COUNTIF($E91:$E105,H90)</f>
        <v>5</v>
      </c>
      <c r="I93" s="78">
        <f>COUNTIF($E91:$E105,I90)</f>
        <v>4</v>
      </c>
      <c r="J93" s="78">
        <f>COUNTIF($E91:$E105,J90)</f>
        <v>3</v>
      </c>
      <c r="K93" s="78">
        <f>COUNTIF($E91:$E105,K90)</f>
        <v>0</v>
      </c>
    </row>
    <row r="94" spans="1:11" ht="15">
      <c r="A94" s="73">
        <v>4</v>
      </c>
      <c r="B94" s="69">
        <v>231</v>
      </c>
      <c r="C94" s="126">
        <v>2.3</v>
      </c>
      <c r="D94" s="75" t="str">
        <f>IF(ISNA(VLOOKUP(B94,'Entry List Master'!$A$2:$J$1058,2)),"",VLOOKUP(B94,'Entry List Master'!$A$2:$J$1058,2))</f>
        <v>Ellie Murdock</v>
      </c>
      <c r="E94" s="75" t="str">
        <f>IF(ISNA(VLOOKUP(B94,'Entry List Master'!$A$2:$J$1058,4)),"",VLOOKUP(B94,'Entry List Master'!$A$2:$J$1058,4))</f>
        <v>3 Ways AC</v>
      </c>
      <c r="G94" s="76" t="s">
        <v>26</v>
      </c>
      <c r="H94" s="69">
        <f>SUM(H91:H93)</f>
        <v>29</v>
      </c>
      <c r="I94" s="69">
        <f>SUM(I91:I93)</f>
        <v>21</v>
      </c>
      <c r="J94" s="69">
        <f>SUM(J91:J93)</f>
        <v>4</v>
      </c>
      <c r="K94" s="69">
        <f>SUM(K91:K93)</f>
        <v>0</v>
      </c>
    </row>
    <row r="95" spans="1:5" ht="15">
      <c r="A95" s="73">
        <v>5</v>
      </c>
      <c r="B95" s="69">
        <v>72</v>
      </c>
      <c r="C95" s="126">
        <v>2.45</v>
      </c>
      <c r="D95" s="75" t="str">
        <f>IF(ISNA(VLOOKUP(B95,'Entry List Master'!$A$2:$J$1058,2)),"",VLOOKUP(B95,'Entry List Master'!$A$2:$J$1058,2))</f>
        <v>Izzy O'Farrell</v>
      </c>
      <c r="E95" s="75" t="str">
        <f>IF(ISNA(VLOOKUP(B95,'Entry List Master'!$A$2:$J$1058,4)),"",VLOOKUP(B95,'Entry List Master'!$A$2:$J$1058,4))</f>
        <v>Burren AC</v>
      </c>
    </row>
    <row r="96" spans="1:5" ht="15">
      <c r="A96" s="73">
        <v>6</v>
      </c>
      <c r="B96" s="69">
        <v>211</v>
      </c>
      <c r="C96" s="126">
        <v>2.5</v>
      </c>
      <c r="D96" s="75" t="str">
        <f>IF(ISNA(VLOOKUP(B96,'Entry List Master'!$A$2:$J$1058,2)),"",VLOOKUP(B96,'Entry List Master'!$A$2:$J$1058,2))</f>
        <v>Clara McKay</v>
      </c>
      <c r="E96" s="75" t="str">
        <f>IF(ISNA(VLOOKUP(B96,'Entry List Master'!$A$2:$J$1058,4)),"",VLOOKUP(B96,'Entry List Master'!$A$2:$J$1058,4))</f>
        <v>Burren AC</v>
      </c>
    </row>
    <row r="97" spans="1:5" ht="15">
      <c r="A97" s="73">
        <v>7</v>
      </c>
      <c r="B97" s="69">
        <v>84</v>
      </c>
      <c r="C97" s="126">
        <v>2.51</v>
      </c>
      <c r="D97" s="75" t="str">
        <f>IF(ISNA(VLOOKUP(B97,'Entry List Master'!$A$2:$J$1058,2)),"",VLOOKUP(B97,'Entry List Master'!$A$2:$J$1058,2))</f>
        <v>Sorcha McElroy</v>
      </c>
      <c r="E97" s="75" t="str">
        <f>IF(ISNA(VLOOKUP(B97,'Entry List Master'!$A$2:$J$1058,4)),"",VLOOKUP(B97,'Entry List Master'!$A$2:$J$1058,4))</f>
        <v>Newcastle AC</v>
      </c>
    </row>
    <row r="98" spans="1:5" ht="15">
      <c r="A98" s="73">
        <v>8</v>
      </c>
      <c r="B98" s="69">
        <v>37</v>
      </c>
      <c r="C98" s="126">
        <v>2.52</v>
      </c>
      <c r="D98" s="75" t="str">
        <f>IF(ISNA(VLOOKUP(B98,'Entry List Master'!$A$2:$J$1058,2)),"",VLOOKUP(B98,'Entry List Master'!$A$2:$J$1058,2))</f>
        <v>Tierna Bardon</v>
      </c>
      <c r="E98" s="75" t="str">
        <f>IF(ISNA(VLOOKUP(B98,'Entry List Master'!$A$2:$J$1058,4)),"",VLOOKUP(B98,'Entry List Master'!$A$2:$J$1058,4))</f>
        <v>Newcastle AC</v>
      </c>
    </row>
    <row r="99" spans="1:5" ht="15">
      <c r="A99" s="73">
        <v>9</v>
      </c>
      <c r="B99" s="69">
        <v>11</v>
      </c>
      <c r="C99" s="126">
        <v>2.55</v>
      </c>
      <c r="D99" s="75" t="str">
        <f>IF(ISNA(VLOOKUP(B99,'Entry List Master'!$A$2:$J$1058,2)),"",VLOOKUP(B99,'Entry List Master'!$A$2:$J$1058,2))</f>
        <v>Hannah Carson</v>
      </c>
      <c r="E99" s="75" t="str">
        <f>IF(ISNA(VLOOKUP(B99,'Entry List Master'!$A$2:$J$1058,4)),"",VLOOKUP(B99,'Entry List Master'!$A$2:$J$1058,4))</f>
        <v>Newcastle AC</v>
      </c>
    </row>
    <row r="100" spans="1:5" ht="15">
      <c r="A100" s="73">
        <v>10</v>
      </c>
      <c r="B100" s="69">
        <v>52</v>
      </c>
      <c r="C100" s="126">
        <v>2.57</v>
      </c>
      <c r="D100" s="75" t="str">
        <f>IF(ISNA(VLOOKUP(B100,'Entry List Master'!$A$2:$J$1058,2)),"",VLOOKUP(B100,'Entry List Master'!$A$2:$J$1058,2))</f>
        <v>Grace Morgan</v>
      </c>
      <c r="E100" s="75" t="str">
        <f>IF(ISNA(VLOOKUP(B100,'Entry List Master'!$A$2:$J$1058,4)),"",VLOOKUP(B100,'Entry List Master'!$A$2:$J$1058,4))</f>
        <v>Burren AC</v>
      </c>
    </row>
    <row r="101" spans="1:5" ht="15">
      <c r="A101" s="73">
        <v>11</v>
      </c>
      <c r="B101" s="69">
        <v>90</v>
      </c>
      <c r="C101" s="126">
        <v>3.01</v>
      </c>
      <c r="D101" s="75" t="str">
        <f>IF(ISNA(VLOOKUP(B101,'Entry List Master'!$A$2:$J$1058,2)),"",VLOOKUP(B101,'Entry List Master'!$A$2:$J$1058,2))</f>
        <v>Rose McPolin</v>
      </c>
      <c r="E101" s="75" t="str">
        <f>IF(ISNA(VLOOKUP(B101,'Entry List Master'!$A$2:$J$1058,4)),"",VLOOKUP(B101,'Entry List Master'!$A$2:$J$1058,4))</f>
        <v>Burren AC</v>
      </c>
    </row>
    <row r="102" spans="1:5" ht="15">
      <c r="A102" s="73">
        <v>12</v>
      </c>
      <c r="B102" s="69">
        <v>98</v>
      </c>
      <c r="C102" s="126">
        <v>3.03</v>
      </c>
      <c r="D102" s="75" t="str">
        <f>IF(ISNA(VLOOKUP(B102,'Entry List Master'!$A$2:$J$1058,2)),"",VLOOKUP(B102,'Entry List Master'!$A$2:$J$1058,2))</f>
        <v>Alea Brannigan</v>
      </c>
      <c r="E102" s="75" t="str">
        <f>IF(ISNA(VLOOKUP(B102,'Entry List Master'!$A$2:$J$1058,4)),"",VLOOKUP(B102,'Entry List Master'!$A$2:$J$1058,4))</f>
        <v>Newcastle AC</v>
      </c>
    </row>
    <row r="103" spans="1:5" ht="15">
      <c r="A103" s="73">
        <v>13</v>
      </c>
      <c r="B103" s="69">
        <v>58</v>
      </c>
      <c r="C103" s="126">
        <v>3.17</v>
      </c>
      <c r="D103" s="75" t="str">
        <f>IF(ISNA(VLOOKUP(B103,'Entry List Master'!$A$2:$J$1058,2)),"",VLOOKUP(B103,'Entry List Master'!$A$2:$J$1058,2))</f>
        <v>Cara Doran</v>
      </c>
      <c r="E103" s="75" t="str">
        <f>IF(ISNA(VLOOKUP(B103,'Entry List Master'!$A$2:$J$1058,4)),"",VLOOKUP(B103,'Entry List Master'!$A$2:$J$1058,4))</f>
        <v>East Down AC</v>
      </c>
    </row>
    <row r="104" spans="1:5" ht="15">
      <c r="A104" s="73">
        <v>14</v>
      </c>
      <c r="B104" s="69">
        <v>199</v>
      </c>
      <c r="C104" s="126">
        <v>3.22</v>
      </c>
      <c r="D104" s="75" t="str">
        <f>IF(ISNA(VLOOKUP(B104,'Entry List Master'!$A$2:$J$1058,2)),"",VLOOKUP(B104,'Entry List Master'!$A$2:$J$1058,2))</f>
        <v>Isabella McCreesh</v>
      </c>
      <c r="E104" s="75" t="str">
        <f>IF(ISNA(VLOOKUP(B104,'Entry List Master'!$A$2:$J$1058,4)),"",VLOOKUP(B104,'Entry List Master'!$A$2:$J$1058,4))</f>
        <v>East Down AC</v>
      </c>
    </row>
    <row r="105" spans="1:5" ht="15">
      <c r="A105" s="73">
        <v>15</v>
      </c>
      <c r="B105" s="69">
        <v>192</v>
      </c>
      <c r="C105" s="126">
        <v>3.31</v>
      </c>
      <c r="D105" s="75" t="str">
        <f>IF(ISNA(VLOOKUP(B105,'Entry List Master'!$A$2:$J$1058,2)),"",VLOOKUP(B105,'Entry List Master'!$A$2:$J$1058,2))</f>
        <v>Lucy Morgan</v>
      </c>
      <c r="E105" s="75" t="str">
        <f>IF(ISNA(VLOOKUP(B105,'Entry List Master'!$A$2:$J$1058,4)),"",VLOOKUP(B105,'Entry List Master'!$A$2:$J$1058,4))</f>
        <v>East Down AC</v>
      </c>
    </row>
    <row r="106" spans="4:5" ht="15">
      <c r="D106" s="75"/>
      <c r="E106" s="75"/>
    </row>
    <row r="107" spans="1:5" ht="15">
      <c r="A107" s="200" t="s">
        <v>6</v>
      </c>
      <c r="B107" s="200"/>
      <c r="C107" s="200"/>
      <c r="D107" s="200"/>
      <c r="E107" s="200"/>
    </row>
    <row r="108" spans="1:11" ht="15">
      <c r="A108" s="70" t="s">
        <v>14</v>
      </c>
      <c r="B108" s="70" t="s">
        <v>15</v>
      </c>
      <c r="C108" s="169" t="s">
        <v>16</v>
      </c>
      <c r="D108" s="70" t="s">
        <v>13</v>
      </c>
      <c r="E108" s="70" t="s">
        <v>1</v>
      </c>
      <c r="H108" s="71" t="s">
        <v>30</v>
      </c>
      <c r="I108" s="72" t="s">
        <v>35</v>
      </c>
      <c r="J108" s="71" t="s">
        <v>34</v>
      </c>
      <c r="K108" s="71" t="s">
        <v>168</v>
      </c>
    </row>
    <row r="109" spans="1:11" ht="15">
      <c r="A109" s="73">
        <v>1</v>
      </c>
      <c r="B109" s="69">
        <v>172</v>
      </c>
      <c r="C109" s="126">
        <v>3.13</v>
      </c>
      <c r="D109" s="75" t="str">
        <f>IF(ISNA(VLOOKUP(B109,'Entry List Master'!$A$2:$J$1058,2)),"",VLOOKUP(B109,'Entry List Master'!$A$2:$J$1058,2))</f>
        <v>Danny Williamson</v>
      </c>
      <c r="E109" s="75" t="str">
        <f>IF(ISNA(VLOOKUP(B109,'Entry List Master'!$A$2:$J$1058,4)),"",VLOOKUP(B109,'Entry List Master'!$A$2:$J$1058,4))</f>
        <v>Newcastle AC</v>
      </c>
      <c r="G109" s="76" t="s">
        <v>25</v>
      </c>
      <c r="H109" s="69">
        <f>IF(AND($A109=1,$E109=$H108),14,0)+IF(AND($A110=2,$E110=$H108),11,0)+IF(AND($A111=3,$E111=$H108),9,0)+IF(AND($A112=4,$E127=$H108),8,0)+IF(AND($A113=5,$E112=$H108),7,0)+IF(AND($A114=6,$E113=$H108),6,0)+IF(AND($A115=7,$E114=$H108),5,0)+IF(AND($A116=8,$E115=$H108),4,0)+IF(AND($A117=9,$E116=$H108),3,0)+IF(AND($A118=10,$E118=$H108),2,0)+IF(AND($A119=11,$E119=$H108),1,0)+IF(AND($A120=12,$E120=$H108),1,0)</f>
        <v>21</v>
      </c>
      <c r="I109" s="69">
        <f>IF(AND($A109=1,$E109=$I108),14,0)+IF(AND($A110=2,$E110=$I108),11,0)+IF(AND($A111=3,$E111=$I108),9,0)+IF(AND($A112=4,$E127=$I108),8,0)+IF(AND($A113=5,$E112=$I108),7,0)+IF(AND($A114=6,$E113=$I108),6,0)+IF(AND($A115=7,$E114=$I108),5,0)+IF(AND($A116=8,$E115=$I108),4,0)+IF(AND($A117=9,$E116=$I108),3,0)+IF(AND($A118=10,$E118=$I108),2,0)+IF(AND($A119=11,$E119=$I108),1,0)+IF(AND($A120=12,$E120=$I108),1,0)</f>
        <v>7</v>
      </c>
      <c r="J109" s="69">
        <f>IF(AND($A109=1,$E109=$J108),14,0)+IF(AND($A110=2,$E110=$J108),11,0)+IF(AND($A111=3,$E111=$J108),9,0)+IF(AND($A112=4,$E127=$J108),8,0)+IF(AND($A113=5,$E112=$J108),7,0)+IF(AND($A114=6,$E113=$J108),6,0)+IF(AND($A115=7,$E114=$J108),5,0)+IF(AND($A116=8,$E115=$J108),4,0)+IF(AND($A117=9,$E116=$J108),3,0)+IF(AND($A118=10,$E118=$J108),2,0)+IF(AND($A119=11,$E119=J108),1,0)+IF(AND($A120=12,$E120=$J108),1,0)</f>
        <v>14</v>
      </c>
      <c r="K109" s="69">
        <f>IF(AND($A109=1,$E109=$K108),14,0)+IF(AND($A110=2,$E110=$K108),11,0)+IF(AND($A111=3,$E111=$K108),9,0)+IF(AND($A112=4,$E127=$K108),8,0)+IF(AND($A113=5,$E112=$K108),7,0)+IF(AND($A114=6,$E113=$K108),6,0)+IF(AND($A115=7,$E114=$K108),5,0)+IF(AND($A116=8,$E115=$K108),4,0)+IF(AND($A117=9,$E116=$K108),3,0)+IF(AND($A118=10,$E118=$K108),2,0)+IF(AND($A119=11,$E119=K108),1,0)+IF(AND($A120=12,$E120=$K108),1,0)</f>
        <v>16</v>
      </c>
    </row>
    <row r="110" spans="1:11" ht="15">
      <c r="A110" s="73">
        <v>2</v>
      </c>
      <c r="B110" s="69">
        <v>108</v>
      </c>
      <c r="C110" s="126">
        <v>3.16</v>
      </c>
      <c r="D110" s="75" t="str">
        <f>IF(ISNA(VLOOKUP(B110,'Entry List Master'!$A$2:$J$1058,2)),"",VLOOKUP(B110,'Entry List Master'!$A$2:$J$1058,2))</f>
        <v>Oliver Millar</v>
      </c>
      <c r="E110" s="75" t="str">
        <f>IF(ISNA(VLOOKUP(B110,'Entry List Master'!$A$2:$J$1058,4)),"",VLOOKUP(B110,'Entry List Master'!$A$2:$J$1058,4))</f>
        <v>Dromore AC</v>
      </c>
      <c r="G110" s="76" t="s">
        <v>27</v>
      </c>
      <c r="H110" s="77">
        <f>IF($H111&gt;=7,3,IF($H111&gt;=5,2,IF($H111&gt;=3,1,0)))</f>
        <v>1</v>
      </c>
      <c r="I110" s="77">
        <f>IF($I111&gt;=7,3,IF($I111&gt;=5,2,IF($I111&gt;=3,1,0)))</f>
        <v>0</v>
      </c>
      <c r="J110" s="77">
        <f>IF($J111&gt;=7,3,IF($J111&gt;=5,2,IF($J111&gt;=3,1,0)))</f>
        <v>0</v>
      </c>
      <c r="K110" s="77">
        <f>IF($K111&gt;=7,3,IF($K111&gt;=5,2,IF($K111&gt;=3,1,0)))</f>
        <v>0</v>
      </c>
    </row>
    <row r="111" spans="1:11" ht="15">
      <c r="A111" s="73">
        <v>3</v>
      </c>
      <c r="B111" s="69">
        <v>210</v>
      </c>
      <c r="C111" s="126">
        <v>3.17</v>
      </c>
      <c r="D111" s="75" t="str">
        <f>IF(ISNA(VLOOKUP(B111,'Entry List Master'!$A$2:$J$1058,2)),"",VLOOKUP(B111,'Entry List Master'!$A$2:$J$1058,2))</f>
        <v>Darragh McConvery</v>
      </c>
      <c r="E111" s="75" t="str">
        <f>IF(ISNA(VLOOKUP(B111,'Entry List Master'!$A$2:$J$1058,4)),"",VLOOKUP(B111,'Entry List Master'!$A$2:$J$1058,4))</f>
        <v>3 Ways AC</v>
      </c>
      <c r="G111" s="76" t="s">
        <v>51</v>
      </c>
      <c r="H111" s="78">
        <f>COUNTIF($E109:$E120,H108)</f>
        <v>3</v>
      </c>
      <c r="I111" s="78">
        <f>COUNTIF($E109:$E120,I108)</f>
        <v>1</v>
      </c>
      <c r="J111" s="78">
        <f>COUNTIF($E109:$E120,J108)</f>
        <v>1</v>
      </c>
      <c r="K111" s="78">
        <f>COUNTIF($E109:$E120,K108)</f>
        <v>2</v>
      </c>
    </row>
    <row r="112" spans="1:11" ht="15">
      <c r="A112" s="73">
        <v>4</v>
      </c>
      <c r="B112" s="69">
        <v>92</v>
      </c>
      <c r="C112" s="126">
        <v>3.25</v>
      </c>
      <c r="D112" s="75" t="str">
        <f>IF(ISNA(VLOOKUP(B112,'Entry List Master'!$A$2:$J$1058,2)),"",VLOOKUP(B112,'Entry List Master'!$A$2:$J$1058,2))</f>
        <v>Patrick McCarthy</v>
      </c>
      <c r="E112" s="75" t="str">
        <f>IF(ISNA(VLOOKUP(B112,'Entry List Master'!$A$2:$J$1058,4)),"",VLOOKUP(B112,'Entry List Master'!$A$2:$J$1058,4))</f>
        <v>Burren AC</v>
      </c>
      <c r="G112" s="76" t="s">
        <v>26</v>
      </c>
      <c r="H112" s="69">
        <f>SUM(H109:H111)</f>
        <v>25</v>
      </c>
      <c r="I112" s="69">
        <f>SUM(I109:I111)</f>
        <v>8</v>
      </c>
      <c r="J112" s="69">
        <f>SUM(J109:J111)</f>
        <v>15</v>
      </c>
      <c r="K112" s="69">
        <f>SUM(K109:K111)</f>
        <v>18</v>
      </c>
    </row>
    <row r="113" spans="1:5" ht="15">
      <c r="A113" s="73">
        <v>5</v>
      </c>
      <c r="B113" s="69">
        <v>133</v>
      </c>
      <c r="C113" s="126">
        <v>3.27</v>
      </c>
      <c r="D113" s="75" t="str">
        <f>IF(ISNA(VLOOKUP(B113,'Entry List Master'!$A$2:$J$1058,2)),"",VLOOKUP(B113,'Entry List Master'!$A$2:$J$1058,2))</f>
        <v>Andrew McGrattan</v>
      </c>
      <c r="E113" s="75" t="str">
        <f>IF(ISNA(VLOOKUP(B113,'Entry List Master'!$A$2:$J$1058,4)),"",VLOOKUP(B113,'Entry List Master'!$A$2:$J$1058,4))</f>
        <v>East Down AC</v>
      </c>
    </row>
    <row r="114" spans="1:5" ht="15">
      <c r="A114" s="73">
        <v>6</v>
      </c>
      <c r="B114" s="69">
        <v>78</v>
      </c>
      <c r="C114" s="126">
        <v>3.3</v>
      </c>
      <c r="D114" s="75" t="str">
        <f>IF(ISNA(VLOOKUP(B114,'Entry List Master'!$A$2:$J$1058,2)),"",VLOOKUP(B114,'Entry List Master'!$A$2:$J$1058,2))</f>
        <v>Ryan McDowell</v>
      </c>
      <c r="E114" s="75" t="str">
        <f>IF(ISNA(VLOOKUP(B114,'Entry List Master'!$A$2:$J$1058,4)),"",VLOOKUP(B114,'Entry List Master'!$A$2:$J$1058,4))</f>
        <v>Dromore AC</v>
      </c>
    </row>
    <row r="115" spans="1:5" ht="15">
      <c r="A115" s="73">
        <v>7</v>
      </c>
      <c r="B115" s="69">
        <v>135</v>
      </c>
      <c r="C115" s="126">
        <v>4.05</v>
      </c>
      <c r="D115" s="75" t="str">
        <f>IF(ISNA(VLOOKUP(B115,'Entry List Master'!$A$2:$J$1058,2)),"",VLOOKUP(B115,'Entry List Master'!$A$2:$J$1058,2))</f>
        <v>Joseph McDaid</v>
      </c>
      <c r="E115" s="75" t="str">
        <f>IF(ISNA(VLOOKUP(B115,'Entry List Master'!$A$2:$J$1058,4)),"",VLOOKUP(B115,'Entry List Master'!$A$2:$J$1058,4))</f>
        <v>Newcastle AC</v>
      </c>
    </row>
    <row r="116" spans="1:5" ht="15">
      <c r="A116" s="73">
        <v>8</v>
      </c>
      <c r="B116" s="69">
        <v>35</v>
      </c>
      <c r="C116" s="126">
        <v>4.11</v>
      </c>
      <c r="D116" s="75" t="str">
        <f>IF(ISNA(VLOOKUP(B116,'Entry List Master'!$A$2:$J$1058,2)),"",VLOOKUP(B116,'Entry List Master'!$A$2:$J$1058,2))</f>
        <v>Pierce Bardon</v>
      </c>
      <c r="E116" s="75" t="str">
        <f>IF(ISNA(VLOOKUP(B116,'Entry List Master'!$A$2:$J$1058,4)),"",VLOOKUP(B116,'Entry List Master'!$A$2:$J$1058,4))</f>
        <v>Newcastle AC</v>
      </c>
    </row>
    <row r="117" spans="1:5" ht="15">
      <c r="A117" s="73">
        <v>9</v>
      </c>
      <c r="D117" s="75">
        <f>IF(ISNA(VLOOKUP(B117,'Entry List Master'!$A$2:$J$1058,2)),"",VLOOKUP(B117,'Entry List Master'!$A$2:$J$1058,2))</f>
      </c>
      <c r="E117" s="75">
        <f>IF(ISNA(VLOOKUP(B117,'Entry List Master'!$A$2:$J$1058,4)),"",VLOOKUP(B117,'Entry List Master'!$A$2:$J$1058,4))</f>
      </c>
    </row>
    <row r="118" spans="1:5" ht="15">
      <c r="A118" s="73">
        <v>10</v>
      </c>
      <c r="D118" s="75">
        <f>IF(ISNA(VLOOKUP(B118,'Entry List Master'!$A$2:$J$1058,2)),"",VLOOKUP(B118,'Entry List Master'!$A$2:$J$1058,2))</f>
      </c>
      <c r="E118" s="75">
        <f>IF(ISNA(VLOOKUP(B118,'Entry List Master'!$A$2:$J$1058,4)),"",VLOOKUP(B118,'Entry List Master'!$A$2:$J$1058,4))</f>
      </c>
    </row>
    <row r="119" spans="1:5" ht="15">
      <c r="A119" s="73">
        <v>11</v>
      </c>
      <c r="D119" s="75">
        <f>IF(ISNA(VLOOKUP(B119,'Entry List Master'!$A$2:$J$1058,2)),"",VLOOKUP(B119,'Entry List Master'!$A$2:$J$1058,2))</f>
      </c>
      <c r="E119" s="75">
        <f>IF(ISNA(VLOOKUP(B119,'Entry List Master'!$A$2:$J$1058,4)),"",VLOOKUP(B119,'Entry List Master'!$A$2:$J$1058,4))</f>
      </c>
    </row>
    <row r="120" spans="1:5" ht="15">
      <c r="A120" s="73">
        <v>12</v>
      </c>
      <c r="D120" s="75">
        <f>IF(ISNA(VLOOKUP(B120,'Entry List Master'!$A$2:$J$1058,2)),"",VLOOKUP(B120,'Entry List Master'!$A$2:$J$1058,2))</f>
      </c>
      <c r="E120" s="75">
        <f>IF(ISNA(VLOOKUP(B120,'Entry List Master'!$A$2:$J$1058,4)),"",VLOOKUP(B120,'Entry List Master'!$A$2:$J$1058,4))</f>
      </c>
    </row>
    <row r="122" spans="1:5" ht="15">
      <c r="A122" s="200" t="s">
        <v>4</v>
      </c>
      <c r="B122" s="200"/>
      <c r="C122" s="200"/>
      <c r="D122" s="200"/>
      <c r="E122" s="200"/>
    </row>
    <row r="123" spans="1:11" ht="15">
      <c r="A123" s="70" t="s">
        <v>14</v>
      </c>
      <c r="B123" s="70" t="s">
        <v>15</v>
      </c>
      <c r="C123" s="169" t="s">
        <v>16</v>
      </c>
      <c r="D123" s="70" t="s">
        <v>13</v>
      </c>
      <c r="E123" s="70" t="s">
        <v>1</v>
      </c>
      <c r="H123" s="71" t="s">
        <v>30</v>
      </c>
      <c r="I123" s="72" t="s">
        <v>35</v>
      </c>
      <c r="J123" s="71" t="s">
        <v>34</v>
      </c>
      <c r="K123" s="71" t="s">
        <v>168</v>
      </c>
    </row>
    <row r="124" spans="1:11" ht="15">
      <c r="A124" s="73">
        <v>1</v>
      </c>
      <c r="B124" s="69">
        <v>23</v>
      </c>
      <c r="C124" s="126">
        <v>3.34</v>
      </c>
      <c r="D124" s="75" t="str">
        <f>IF(ISNA(VLOOKUP(B124,'Entry List Master'!$A$2:$J$1058,2)),"",VLOOKUP(B124,'Entry List Master'!$A$2:$J$1058,2))</f>
        <v>Eve Kenneally</v>
      </c>
      <c r="E124" s="75" t="str">
        <f>IF(ISNA(VLOOKUP(B124,'Entry List Master'!$A$2:$J$1058,4)),"",VLOOKUP(B124,'Entry List Master'!$A$2:$J$1058,4))</f>
        <v>Newcastle AC</v>
      </c>
      <c r="G124" s="76" t="s">
        <v>25</v>
      </c>
      <c r="H124" s="69">
        <f>IF(AND($A124=1,$E124=$H123),14,0)+IF(AND($A125=2,$E125=$H123),11,0)+IF(AND($A126=3,$E126=$H123),9,0)+IF(AND($A127=4,$E142=$H123),8,0)+IF(AND($A128=5,$E128=$H123),7,0)+IF(AND($A129=6,$E129=$H123),6,0)+IF(AND($A130=7,$E130=$H123),5,0)+IF(AND($A131=8,$E131=$H123),4,0)+IF(AND($A132=9,$E132=$H123),3,0)+IF(AND($A133=10,$E133=$H123),2,0)+IF(AND($A134=11,$E134=$H123),1,0)+IF(AND($A135=12,$E135=$H123),1,0)</f>
        <v>41</v>
      </c>
      <c r="I124" s="69">
        <f>IF(AND($A124=1,$E124=$I123),14,0)+IF(AND($A125=2,$E125=$I123),11,0)+IF(AND($A126=3,$E126=$I123),9,0)+IF(AND($A127=4,$E142=$I123),8,0)+IF(AND($A128=5,$E128=$I123),7,0)+IF(AND($A129=6,$E129=$I123),6,0)+IF(AND($A130=7,$E130=$I123),5,0)+IF(AND($A131=8,$E131=$I123),4,0)+IF(AND($A132=9,$E132=$I123),3,0)+IF(AND($A133=10,$E133=$I123),2,0)+IF(AND($A134=11,$E134=$I123),1,0)+IF(AND($A135=12,$E135=$I123),1,0)</f>
        <v>11</v>
      </c>
      <c r="J124" s="69">
        <f>IF(AND($A124=1,$E124=$J123),14,0)+IF(AND($A125=2,$E125=$J123),11,0)+IF(AND($A126=3,$E126=$J123),9,0)+IF(AND($A127=4,$E142=$J123),8,0)+IF(AND($A128=5,$E128=$J123),7,0)+IF(AND($A129=6,$E129=$J123),6,0)+IF(AND($A130=7,$E130=$J123),5,0)+IF(AND($A131=8,$E131=$J123),4,0)+IF(AND($A132=9,$E132=$J123),3,0)+IF(AND($A133=10,$E133=$J123),2,0)+IF(AND($A134=11,$E134=J123),1,0)+IF(AND($A135=12,$E135=$J123),1,0)</f>
        <v>13</v>
      </c>
      <c r="K124" s="69">
        <f>IF(AND($A124=1,$E124=$K123),14,0)+IF(AND($A125=2,$E125=$K123),11,0)+IF(AND($A126=3,$E126=$K123),9,0)+IF(AND($A127=4,$E142=$K123),8,0)+IF(AND($A128=5,$E128=$K123),7,0)+IF(AND($A129=6,$E129=$K123),6,0)+IF(AND($A130=7,$E130=$K123),5,0)+IF(AND($A131=8,$E131=$K123),4,0)+IF(AND($A132=9,$E132=$K123),3,0)+IF(AND($A133=10,$E133=$K123),2,0)+IF(AND($A134=11,$E134=K123),1,0)+IF(AND($A135=12,$E135=$K123),1,0)</f>
        <v>0</v>
      </c>
    </row>
    <row r="125" spans="1:11" ht="15">
      <c r="A125" s="73">
        <v>2</v>
      </c>
      <c r="B125" s="69">
        <v>100</v>
      </c>
      <c r="C125" s="126">
        <v>3.41</v>
      </c>
      <c r="D125" s="75" t="str">
        <f>IF(ISNA(VLOOKUP(B125,'Entry List Master'!$A$2:$J$1058,2)),"",VLOOKUP(B125,'Entry List Master'!$A$2:$J$1058,2))</f>
        <v>Maeve Murdock</v>
      </c>
      <c r="E125" s="75" t="str">
        <f>IF(ISNA(VLOOKUP(B125,'Entry List Master'!$A$2:$J$1058,4)),"",VLOOKUP(B125,'Entry List Master'!$A$2:$J$1058,4))</f>
        <v>Burren AC</v>
      </c>
      <c r="G125" s="76" t="s">
        <v>27</v>
      </c>
      <c r="H125" s="77">
        <f>IF($H126&gt;=7,3,IF($H126&gt;=5,2,IF($H126&gt;=3,1,0)))</f>
        <v>1</v>
      </c>
      <c r="I125" s="77">
        <f>IF($I126&gt;=7,3,IF($I126&gt;=5,2,IF($I126&gt;=3,1,0)))</f>
        <v>0</v>
      </c>
      <c r="J125" s="77">
        <f>IF($J126&gt;=7,3,IF($J126&gt;=5,2,IF($J126&gt;=3,1,0)))</f>
        <v>1</v>
      </c>
      <c r="K125" s="77">
        <f>IF($K126&gt;=7,3,IF($K126&gt;=5,2,IF($K126&gt;=3,1,0)))</f>
        <v>0</v>
      </c>
    </row>
    <row r="126" spans="1:11" ht="15">
      <c r="A126" s="73">
        <v>3</v>
      </c>
      <c r="B126" s="69">
        <v>127</v>
      </c>
      <c r="C126" s="126">
        <v>3.43</v>
      </c>
      <c r="D126" s="75" t="str">
        <f>IF(ISNA(VLOOKUP(B126,'Entry List Master'!$A$2:$J$1058,2)),"",VLOOKUP(B126,'Entry List Master'!$A$2:$J$1058,2))</f>
        <v>Catherine McVeigh</v>
      </c>
      <c r="E126" s="75" t="str">
        <f>IF(ISNA(VLOOKUP(B126,'Entry List Master'!$A$2:$J$1058,4)),"",VLOOKUP(B126,'Entry List Master'!$A$2:$J$1058,4))</f>
        <v>Newcastle AC</v>
      </c>
      <c r="G126" s="76" t="s">
        <v>51</v>
      </c>
      <c r="H126" s="78">
        <f>COUNTIF($E124:$E137,H123)</f>
        <v>4</v>
      </c>
      <c r="I126" s="78">
        <f>COUNTIF($E124:$E137,I123)</f>
        <v>1</v>
      </c>
      <c r="J126" s="78">
        <f>COUNTIF($E124:$E137,J123)</f>
        <v>4</v>
      </c>
      <c r="K126" s="78">
        <f>COUNTIF($E124:$E137,K123)</f>
        <v>0</v>
      </c>
    </row>
    <row r="127" spans="1:11" ht="15">
      <c r="A127" s="73">
        <v>4</v>
      </c>
      <c r="B127" s="69">
        <v>12</v>
      </c>
      <c r="C127" s="126">
        <v>3.47</v>
      </c>
      <c r="D127" s="75" t="str">
        <f>IF(ISNA(VLOOKUP(B127,'Entry List Master'!$A$2:$J$1058,2)),"",VLOOKUP(B127,'Entry List Master'!$A$2:$J$1058,2))</f>
        <v>Natasha Savage</v>
      </c>
      <c r="E127" s="75" t="str">
        <f>IF(ISNA(VLOOKUP(B127,'Entry List Master'!$A$2:$J$1058,4)),"",VLOOKUP(B127,'Entry List Master'!$A$2:$J$1058,4))</f>
        <v>East Down AC</v>
      </c>
      <c r="G127" s="76" t="s">
        <v>26</v>
      </c>
      <c r="H127" s="69">
        <f>SUM(H124:H126)</f>
        <v>46</v>
      </c>
      <c r="I127" s="69">
        <f>SUM(I124:I126)</f>
        <v>12</v>
      </c>
      <c r="J127" s="69">
        <f>SUM(J124:J126)</f>
        <v>18</v>
      </c>
      <c r="K127" s="69">
        <f>SUM(K124:K126)</f>
        <v>0</v>
      </c>
    </row>
    <row r="128" spans="1:5" ht="15">
      <c r="A128" s="73">
        <v>5</v>
      </c>
      <c r="B128" s="69">
        <v>57</v>
      </c>
      <c r="C128" s="126">
        <v>3.51</v>
      </c>
      <c r="D128" s="75" t="str">
        <f>IF(ISNA(VLOOKUP(B128,'Entry List Master'!$A$2:$J$1058,2)),"",VLOOKUP(B128,'Entry List Master'!$A$2:$J$1058,2))</f>
        <v>Aoife McCrickard</v>
      </c>
      <c r="E128" s="75" t="str">
        <f>IF(ISNA(VLOOKUP(B128,'Entry List Master'!$A$2:$J$1058,4)),"",VLOOKUP(B128,'Entry List Master'!$A$2:$J$1058,4))</f>
        <v>Newcastle AC</v>
      </c>
    </row>
    <row r="129" spans="1:5" ht="15">
      <c r="A129" s="73">
        <v>6</v>
      </c>
      <c r="B129" s="69">
        <v>111</v>
      </c>
      <c r="C129" s="126">
        <v>3.53</v>
      </c>
      <c r="D129" s="75" t="str">
        <f>IF(ISNA(VLOOKUP(B129,'Entry List Master'!$A$2:$J$1058,2)),"",VLOOKUP(B129,'Entry List Master'!$A$2:$J$1058,2))</f>
        <v>Beth Watterson</v>
      </c>
      <c r="E129" s="75" t="str">
        <f>IF(ISNA(VLOOKUP(B129,'Entry List Master'!$A$2:$J$1058,4)),"",VLOOKUP(B129,'Entry List Master'!$A$2:$J$1058,4))</f>
        <v>East Down AC</v>
      </c>
    </row>
    <row r="130" spans="1:5" ht="15">
      <c r="A130" s="73">
        <v>7</v>
      </c>
      <c r="B130" s="69">
        <v>15</v>
      </c>
      <c r="C130" s="126">
        <v>3.55</v>
      </c>
      <c r="D130" s="75" t="str">
        <f>IF(ISNA(VLOOKUP(B130,'Entry List Master'!$A$2:$J$1058,2)),"",VLOOKUP(B130,'Entry List Master'!$A$2:$J$1058,2))</f>
        <v>Grace Surginor</v>
      </c>
      <c r="E130" s="75" t="str">
        <f>IF(ISNA(VLOOKUP(B130,'Entry List Master'!$A$2:$J$1058,4)),"",VLOOKUP(B130,'Entry List Master'!$A$2:$J$1058,4))</f>
        <v>East Down AC</v>
      </c>
    </row>
    <row r="131" spans="1:5" ht="15">
      <c r="A131" s="73">
        <v>8</v>
      </c>
      <c r="B131" s="69">
        <v>180</v>
      </c>
      <c r="C131" s="126">
        <v>4.13</v>
      </c>
      <c r="D131" s="75" t="str">
        <f>IF(ISNA(VLOOKUP(B131,'Entry List Master'!$A$2:$J$1058,2)),"",VLOOKUP(B131,'Entry List Master'!$A$2:$J$1058,2))</f>
        <v>Kelly O'Hare</v>
      </c>
      <c r="E131" s="75" t="str">
        <f>IF(ISNA(VLOOKUP(B131,'Entry List Master'!$A$2:$J$1058,4)),"",VLOOKUP(B131,'Entry List Master'!$A$2:$J$1058,4))</f>
        <v>3 Ways AC</v>
      </c>
    </row>
    <row r="132" spans="1:5" ht="15">
      <c r="A132" s="73">
        <v>9</v>
      </c>
      <c r="B132" s="69">
        <v>39</v>
      </c>
      <c r="C132" s="126">
        <v>4.16</v>
      </c>
      <c r="D132" s="75" t="str">
        <f>IF(ISNA(VLOOKUP(B132,'Entry List Master'!$A$2:$J$1058,2)),"",VLOOKUP(B132,'Entry List Master'!$A$2:$J$1058,2))</f>
        <v>Kate McCauley</v>
      </c>
      <c r="E132" s="75" t="str">
        <f>IF(ISNA(VLOOKUP(B132,'Entry List Master'!$A$2:$J$1058,4)),"",VLOOKUP(B132,'Entry List Master'!$A$2:$J$1058,4))</f>
        <v>Newcastle AC</v>
      </c>
    </row>
    <row r="133" spans="1:5" ht="15">
      <c r="A133" s="73">
        <v>10</v>
      </c>
      <c r="B133" s="69">
        <v>157</v>
      </c>
      <c r="C133" s="126">
        <v>4.37</v>
      </c>
      <c r="D133" s="75" t="str">
        <f>IF(ISNA(VLOOKUP(B133,'Entry List Master'!$A$2:$J$1058,2)),"",VLOOKUP(B133,'Entry List Master'!$A$2:$J$1058,2))</f>
        <v>Elisha McMenamin</v>
      </c>
      <c r="E133" s="75" t="str">
        <f>IF(ISNA(VLOOKUP(B133,'Entry List Master'!$A$2:$J$1058,4)),"",VLOOKUP(B133,'Entry List Master'!$A$2:$J$1058,4))</f>
        <v>East Down AC</v>
      </c>
    </row>
    <row r="134" spans="1:5" ht="15">
      <c r="A134" s="73">
        <v>11</v>
      </c>
      <c r="D134" s="75">
        <f>IF(ISNA(VLOOKUP(B134,'Entry List Master'!$A$2:$J$1058,2)),"",VLOOKUP(B134,'Entry List Master'!$A$2:$J$1058,2))</f>
      </c>
      <c r="E134" s="75">
        <f>IF(ISNA(VLOOKUP(B134,'Entry List Master'!$A$2:$J$1058,4)),"",VLOOKUP(B134,'Entry List Master'!$A$2:$J$1058,4))</f>
      </c>
    </row>
    <row r="135" spans="1:5" ht="15">
      <c r="A135" s="73">
        <v>12</v>
      </c>
      <c r="D135" s="75">
        <f>IF(ISNA(VLOOKUP(B135,'Entry List Master'!$A$2:$J$1058,2)),"",VLOOKUP(B135,'Entry List Master'!$A$2:$J$1058,2))</f>
      </c>
      <c r="E135" s="75">
        <f>IF(ISNA(VLOOKUP(B135,'Entry List Master'!$A$2:$J$1058,4)),"",VLOOKUP(B135,'Entry List Master'!$A$2:$J$1058,4))</f>
      </c>
    </row>
    <row r="136" spans="1:5" ht="15">
      <c r="A136" s="73">
        <v>13</v>
      </c>
      <c r="D136" s="75">
        <f>IF(ISNA(VLOOKUP(B136,'Entry List Master'!$A$2:$J$1058,2)),"",VLOOKUP(B136,'Entry List Master'!$A$2:$J$1058,2))</f>
      </c>
      <c r="E136" s="75">
        <f>IF(ISNA(VLOOKUP(B136,'Entry List Master'!$A$2:$J$1058,4)),"",VLOOKUP(B136,'Entry List Master'!$A$2:$J$1058,4))</f>
      </c>
    </row>
    <row r="137" spans="1:5" ht="15">
      <c r="A137" s="73">
        <v>14</v>
      </c>
      <c r="D137" s="75">
        <f>IF(ISNA(VLOOKUP(B137,'Entry List Master'!$A$2:$J$1058,2)),"",VLOOKUP(B137,'Entry List Master'!$A$2:$J$1058,2))</f>
      </c>
      <c r="E137" s="75">
        <f>IF(ISNA(VLOOKUP(B137,'Entry List Master'!$A$2:$J$1058,4)),"",VLOOKUP(B137,'Entry List Master'!$A$2:$J$1058,4))</f>
      </c>
    </row>
    <row r="139" spans="1:5" ht="15">
      <c r="A139" s="200" t="s">
        <v>21</v>
      </c>
      <c r="B139" s="200"/>
      <c r="C139" s="200"/>
      <c r="D139" s="200"/>
      <c r="E139" s="200"/>
    </row>
    <row r="140" spans="1:11" ht="15">
      <c r="A140" s="70" t="s">
        <v>14</v>
      </c>
      <c r="B140" s="70" t="s">
        <v>15</v>
      </c>
      <c r="C140" s="169" t="s">
        <v>16</v>
      </c>
      <c r="D140" s="70" t="s">
        <v>13</v>
      </c>
      <c r="E140" s="70" t="s">
        <v>1</v>
      </c>
      <c r="H140" s="71" t="s">
        <v>30</v>
      </c>
      <c r="I140" s="72" t="s">
        <v>35</v>
      </c>
      <c r="J140" s="71" t="s">
        <v>34</v>
      </c>
      <c r="K140" s="71" t="s">
        <v>168</v>
      </c>
    </row>
    <row r="141" spans="1:11" ht="15">
      <c r="A141" s="73">
        <v>1</v>
      </c>
      <c r="B141" s="69">
        <v>65</v>
      </c>
      <c r="C141" s="126">
        <v>4.05</v>
      </c>
      <c r="D141" s="75" t="str">
        <f>IF(ISNA(VLOOKUP(B141,'Entry List Master'!$A$2:$J$1058,2)),"",VLOOKUP(B141,'Entry List Master'!$A$2:$J$1058,2))</f>
        <v>Sean Campbell</v>
      </c>
      <c r="E141" s="75" t="str">
        <f>IF(ISNA(VLOOKUP(B141,'Entry List Master'!$A$2:$J$1058,4)),"",VLOOKUP(B141,'Entry List Master'!$A$2:$J$1058,4))</f>
        <v>Burren AC</v>
      </c>
      <c r="G141" s="76" t="s">
        <v>25</v>
      </c>
      <c r="H141" s="69">
        <f>IF(AND($A141=1,$E141=$H140),14,0)+IF(AND($A142=2,$E142=$H140),11,0)+IF(AND($A143=3,$E143=$H140),9,0)+IF(AND($A144=4,$E144=$H140),8,0)+IF(AND($A145=5,$E145=$H140),7,0)+IF(AND($A146=6,$E146=$H140),6,0)+IF(AND($A147=7,$E147=$H140),5,0)+IF(AND($A148=8,$E148=$H140),4,0)+IF(AND($A149=9,$E149=$H140),3,0)+IF(AND($A150=10,$E150=$H140),2,0)+IF(AND($A151=11,$E151=$H140),1,0)+IF(AND($A152=12,$E152=$H140),1,0)</f>
        <v>25</v>
      </c>
      <c r="I141" s="69">
        <f>IF(AND($A141=1,$E141=$I140),14,0)+IF(AND($A142=2,$E142=$I140),11,0)+IF(AND($A143=3,$E143=$I140),9,0)+IF(AND($A144=4,$E144=$I140),8,0)+IF(AND($A145=5,$E145=$I140),7,0)+IF(AND($A146=6,$E146=$I140),6,0)+IF(AND($A147=7,$E147=$I140),5,0)+IF(AND($A148=8,$E148=$I140),4,0)+IF(AND($A149=9,$E149=$I140),3,0)+IF(AND($A150=10,$E150=$I140),2,0)+IF(AND($A151=11,$E151=$I140),1,0)+IF(AND($A152=12,$E152=$I140),1,0)</f>
        <v>14</v>
      </c>
      <c r="J141" s="69">
        <f>IF(AND($A141=1,$E141=$J140),14,0)+IF(AND($A142=2,$E142=$J140),11,0)+IF(AND($A143=3,$E143=$J140),9,0)+IF(AND($A144=4,$E144=$J140),8,0)+IF(AND($A145=5,$E145=$J140),7,0)+IF(AND($A146=6,$E146=$J140),6,0)+IF(AND($A147=7,$E147=$J140),5,0)+IF(AND($A148=8,$E148=$J140),4,0)+IF(AND($A149=9,$E149=$J140),3,0)+IF(AND($A150=10,$E150=$J140),2,0)+IF(AND($A151=11,$E151=J140),1,0)+IF(AND($A152=12,$E152=$J140),1,0)</f>
        <v>2</v>
      </c>
      <c r="K141" s="69">
        <f>IF(AND($A141=1,$E141=$K140),14,0)+IF(AND($A142=2,$E142=$K140),11,0)+IF(AND($A143=3,$E143=$K140),9,0)+IF(AND($A144=4,$E144=$K140),8,0)+IF(AND($A145=5,$E145=$K140),7,0)+IF(AND($A146=6,$E146=$K140),6,0)+IF(AND($A147=7,$E147=$K140),5,0)+IF(AND($A148=8,$E148=$K140),4,0)+IF(AND($A149=9,$E149=$K140),3,0)+IF(AND($A150=10,$E150=$K140),2,0)+IF(AND($A151=11,$E151=K140),1,0)+IF(AND($A152=12,$E152=$K140),1,0)</f>
        <v>17</v>
      </c>
    </row>
    <row r="142" spans="1:11" ht="15">
      <c r="A142" s="73">
        <v>2</v>
      </c>
      <c r="B142" s="69">
        <v>96</v>
      </c>
      <c r="C142" s="126">
        <v>4.09</v>
      </c>
      <c r="D142" s="75" t="str">
        <f>IF(ISNA(VLOOKUP(B142,'Entry List Master'!$A$2:$J$1058,2)),"",VLOOKUP(B142,'Entry List Master'!$A$2:$J$1058,2))</f>
        <v>Josh Faulkner</v>
      </c>
      <c r="E142" s="75" t="str">
        <f>IF(ISNA(VLOOKUP(B142,'Entry List Master'!$A$2:$J$1058,4)),"",VLOOKUP(B142,'Entry List Master'!$A$2:$J$1058,4))</f>
        <v>Newcastle AC</v>
      </c>
      <c r="G142" s="76" t="s">
        <v>27</v>
      </c>
      <c r="H142" s="77">
        <f>IF($H143&gt;=7,3,IF($H143&gt;=5,2,IF($H143&gt;=3,1,0)))</f>
        <v>2</v>
      </c>
      <c r="I142" s="77">
        <f>IF($I143&gt;=7,3,IF($I143&gt;=5,2,IF($I143&gt;=3,1,0)))</f>
        <v>0</v>
      </c>
      <c r="J142" s="77">
        <f>IF($J143&gt;=7,3,IF($J143&gt;=5,2,IF($J143&gt;=3,1,0)))</f>
        <v>0</v>
      </c>
      <c r="K142" s="77">
        <f>IF($K143&gt;=7,3,IF($K143&gt;=5,2,IF($K143&gt;=3,1,0)))</f>
        <v>0</v>
      </c>
    </row>
    <row r="143" spans="1:11" ht="15">
      <c r="A143" s="73">
        <v>3</v>
      </c>
      <c r="B143" s="69">
        <v>205</v>
      </c>
      <c r="C143" s="126">
        <v>4.11</v>
      </c>
      <c r="D143" s="75" t="str">
        <f>IF(ISNA(VLOOKUP(B143,'Entry List Master'!$A$2:$J$1058,2)),"",VLOOKUP(B143,'Entry List Master'!$A$2:$J$1058,2))</f>
        <v>Harry Bell</v>
      </c>
      <c r="E143" s="75" t="str">
        <f>IF(ISNA(VLOOKUP(B143,'Entry List Master'!$A$2:$J$1058,4)),"",VLOOKUP(B143,'Entry List Master'!$A$2:$J$1058,4))</f>
        <v>Dromore AC</v>
      </c>
      <c r="G143" s="76" t="s">
        <v>51</v>
      </c>
      <c r="H143" s="78">
        <f>COUNTIF($E141:$E152,H140)</f>
        <v>5</v>
      </c>
      <c r="I143" s="78">
        <f>COUNTIF($E141:$E152,I140)</f>
        <v>1</v>
      </c>
      <c r="J143" s="78">
        <f>COUNTIF($E141:$E152,J140)</f>
        <v>1</v>
      </c>
      <c r="K143" s="78">
        <f>COUNTIF($E141:$E152,K140)</f>
        <v>2</v>
      </c>
    </row>
    <row r="144" spans="1:11" ht="15">
      <c r="A144" s="73">
        <v>4</v>
      </c>
      <c r="B144" s="69">
        <v>80</v>
      </c>
      <c r="C144" s="126">
        <v>4.29</v>
      </c>
      <c r="D144" s="75" t="str">
        <f>IF(ISNA(VLOOKUP(B144,'Entry List Master'!$A$2:$J$1058,2)),"",VLOOKUP(B144,'Entry List Master'!$A$2:$J$1058,2))</f>
        <v>Adam McKibbin</v>
      </c>
      <c r="E144" s="75" t="str">
        <f>IF(ISNA(VLOOKUP(B144,'Entry List Master'!$A$2:$J$1058,4)),"",VLOOKUP(B144,'Entry List Master'!$A$2:$J$1058,4))</f>
        <v>Dromore AC</v>
      </c>
      <c r="G144" s="76" t="s">
        <v>26</v>
      </c>
      <c r="H144" s="69">
        <f>SUM(H141:H143)</f>
        <v>32</v>
      </c>
      <c r="I144" s="69">
        <f>SUM(I141:I143)</f>
        <v>15</v>
      </c>
      <c r="J144" s="69">
        <f>SUM(J141:J143)</f>
        <v>3</v>
      </c>
      <c r="K144" s="69">
        <f>SUM(K141:K143)</f>
        <v>19</v>
      </c>
    </row>
    <row r="145" spans="1:5" ht="15">
      <c r="A145" s="73">
        <v>5</v>
      </c>
      <c r="B145" s="69">
        <v>163</v>
      </c>
      <c r="C145" s="69">
        <v>4.32</v>
      </c>
      <c r="D145" s="75" t="str">
        <f>IF(ISNA(VLOOKUP(B145,'Entry List Master'!$A$2:$J$1058,2)),"",VLOOKUP(B145,'Entry List Master'!$A$2:$J$1058,2))</f>
        <v>Darragh Connelly</v>
      </c>
      <c r="E145" s="75" t="str">
        <f>IF(ISNA(VLOOKUP(B145,'Entry List Master'!$A$2:$J$1058,4)),"",VLOOKUP(B145,'Entry List Master'!$A$2:$J$1058,4))</f>
        <v>3 Ways AC</v>
      </c>
    </row>
    <row r="146" spans="1:5" ht="15">
      <c r="A146" s="73">
        <v>6</v>
      </c>
      <c r="B146" s="69">
        <v>40</v>
      </c>
      <c r="C146" s="126">
        <v>4.44</v>
      </c>
      <c r="D146" s="75" t="str">
        <f>IF(ISNA(VLOOKUP(B146,'Entry List Master'!$A$2:$J$1058,2)),"",VLOOKUP(B146,'Entry List Master'!$A$2:$J$1058,2))</f>
        <v>Aidan McCauley</v>
      </c>
      <c r="E146" s="75" t="str">
        <f>IF(ISNA(VLOOKUP(B146,'Entry List Master'!$A$2:$J$1058,4)),"",VLOOKUP(B146,'Entry List Master'!$A$2:$J$1058,4))</f>
        <v>Newcastle AC</v>
      </c>
    </row>
    <row r="147" spans="1:5" ht="15">
      <c r="A147" s="73">
        <v>7</v>
      </c>
      <c r="B147" s="69">
        <v>201</v>
      </c>
      <c r="C147" s="126">
        <v>4.46</v>
      </c>
      <c r="D147" s="75" t="str">
        <f>IF(ISNA(VLOOKUP(B147,'Entry List Master'!$A$2:$J$1058,2)),"",VLOOKUP(B147,'Entry List Master'!$A$2:$J$1058,2))</f>
        <v>Oisin Coffey</v>
      </c>
      <c r="E147" s="75" t="str">
        <f>IF(ISNA(VLOOKUP(B147,'Entry List Master'!$A$2:$J$1058,4)),"",VLOOKUP(B147,'Entry List Master'!$A$2:$J$1058,4))</f>
        <v>3 Ways AC</v>
      </c>
    </row>
    <row r="148" spans="1:5" ht="15">
      <c r="A148" s="73">
        <v>8</v>
      </c>
      <c r="B148" s="69">
        <v>34</v>
      </c>
      <c r="C148" s="69">
        <v>4.54</v>
      </c>
      <c r="D148" s="75" t="str">
        <f>IF(ISNA(VLOOKUP(B148,'Entry List Master'!$A$2:$J$1058,2)),"",VLOOKUP(B148,'Entry List Master'!$A$2:$J$1058,2))</f>
        <v>Luke Taylor</v>
      </c>
      <c r="E148" s="75" t="str">
        <f>IF(ISNA(VLOOKUP(B148,'Entry List Master'!$A$2:$J$1058,4)),"",VLOOKUP(B148,'Entry List Master'!$A$2:$J$1058,4))</f>
        <v>Newcastle AC</v>
      </c>
    </row>
    <row r="149" spans="1:5" ht="15">
      <c r="A149" s="73">
        <v>9</v>
      </c>
      <c r="B149" s="69">
        <v>75</v>
      </c>
      <c r="C149" s="126">
        <v>4.57</v>
      </c>
      <c r="D149" s="75" t="str">
        <f>IF(ISNA(VLOOKUP(B149,'Entry List Master'!$A$2:$J$1058,2)),"",VLOOKUP(B149,'Entry List Master'!$A$2:$J$1058,2))</f>
        <v>Jack McCartan</v>
      </c>
      <c r="E149" s="75" t="str">
        <f>IF(ISNA(VLOOKUP(B149,'Entry List Master'!$A$2:$J$1058,4)),"",VLOOKUP(B149,'Entry List Master'!$A$2:$J$1058,4))</f>
        <v>Newcastle AC</v>
      </c>
    </row>
    <row r="150" spans="1:5" ht="15">
      <c r="A150" s="73">
        <v>10</v>
      </c>
      <c r="B150" s="69">
        <v>193</v>
      </c>
      <c r="C150" s="126">
        <v>5.37</v>
      </c>
      <c r="D150" s="75" t="str">
        <f>IF(ISNA(VLOOKUP(B150,'Entry List Master'!$A$2:$J$1058,2)),"",VLOOKUP(B150,'Entry List Master'!$A$2:$J$1058,2))</f>
        <v>Adam Morgan</v>
      </c>
      <c r="E150" s="75" t="str">
        <f>IF(ISNA(VLOOKUP(B150,'Entry List Master'!$A$2:$J$1058,4)),"",VLOOKUP(B150,'Entry List Master'!$A$2:$J$1058,4))</f>
        <v>East Down AC</v>
      </c>
    </row>
    <row r="151" spans="1:5" ht="15">
      <c r="A151" s="73">
        <v>11</v>
      </c>
      <c r="B151" s="69">
        <v>13</v>
      </c>
      <c r="C151" s="126">
        <v>5.44</v>
      </c>
      <c r="D151" s="75" t="str">
        <f>IF(ISNA(VLOOKUP(B151,'Entry List Master'!$A$2:$J$1058,2)),"",VLOOKUP(B151,'Entry List Master'!$A$2:$J$1058,2))</f>
        <v>Leo Tweedy</v>
      </c>
      <c r="E151" s="75" t="str">
        <f>IF(ISNA(VLOOKUP(B151,'Entry List Master'!$A$2:$J$1058,4)),"",VLOOKUP(B151,'Entry List Master'!$A$2:$J$1058,4))</f>
        <v>Newcastle AC</v>
      </c>
    </row>
    <row r="152" spans="1:5" ht="15">
      <c r="A152" s="73">
        <v>12</v>
      </c>
      <c r="D152" s="75">
        <f>IF(ISNA(VLOOKUP(B152,'Entry List Master'!$A$2:$J$1058,2)),"",VLOOKUP(B152,'Entry List Master'!$A$2:$J$1058,2))</f>
      </c>
      <c r="E152" s="75">
        <f>IF(ISNA(VLOOKUP(B152,'Entry List Master'!$A$2:$J$1058,4)),"",VLOOKUP(B152,'Entry List Master'!$A$2:$J$1058,4))</f>
      </c>
    </row>
    <row r="154" spans="1:5" ht="15">
      <c r="A154" s="200" t="s">
        <v>22</v>
      </c>
      <c r="B154" s="200"/>
      <c r="C154" s="200"/>
      <c r="D154" s="200"/>
      <c r="E154" s="200"/>
    </row>
    <row r="155" spans="1:11" ht="15">
      <c r="A155" s="70" t="s">
        <v>14</v>
      </c>
      <c r="B155" s="70" t="s">
        <v>15</v>
      </c>
      <c r="C155" s="169" t="s">
        <v>16</v>
      </c>
      <c r="D155" s="70" t="s">
        <v>13</v>
      </c>
      <c r="E155" s="70" t="s">
        <v>1</v>
      </c>
      <c r="H155" s="71" t="s">
        <v>30</v>
      </c>
      <c r="I155" s="72" t="s">
        <v>35</v>
      </c>
      <c r="J155" s="71" t="s">
        <v>34</v>
      </c>
      <c r="K155" s="71" t="s">
        <v>168</v>
      </c>
    </row>
    <row r="156" spans="1:11" ht="15">
      <c r="A156" s="73">
        <v>1</v>
      </c>
      <c r="B156" s="69">
        <v>190</v>
      </c>
      <c r="C156" s="69">
        <v>4.13</v>
      </c>
      <c r="D156" s="75" t="str">
        <f>IF(ISNA(VLOOKUP(B156,'Entry List Master'!$A$2:$J$1058,2)),"",VLOOKUP(B156,'Entry List Master'!$A$2:$J$1058,2))</f>
        <v>Chloe Galloway</v>
      </c>
      <c r="E156" s="75" t="str">
        <f>IF(ISNA(VLOOKUP(B156,'Entry List Master'!$A$2:$J$1058,4)),"",VLOOKUP(B156,'Entry List Master'!$A$2:$J$1058,4))</f>
        <v>East Down AC</v>
      </c>
      <c r="G156" s="76" t="s">
        <v>25</v>
      </c>
      <c r="H156" s="69">
        <f>IF(AND($A156=1,$E156=$H155),14,0)+IF(AND($A157=2,$E157=$H155),11,0)+IF(AND($A158=3,$E158=$H155),9,0)+IF(AND($A159=4,$E159=$H155),8,0)+IF(AND($A160=5,$E160=$H155),7,0)+IF(AND($A161=6,$E161=$H155),6,0)+IF(AND($A162=7,$E162=$H155),5,0)+IF(AND($A163=8,$E163=$H155),4,0)+IF(AND($A164=9,$E164=$H155),3,0)+IF(AND($A165=10,$E165=$H155),2,0)+IF(AND($A166=11,$E166=$H155),1,0)+IF(AND($A167=12,$E167=$H155),1,0)</f>
        <v>18</v>
      </c>
      <c r="I156" s="69">
        <f>IF(AND($A156=1,$E156=$I155),14,0)+IF(AND($A157=2,$E157=$I155),11,0)+IF(AND($A158=3,$E158=$I155),9,0)+IF(AND($A159=4,$E159=$I155),8,0)+IF(AND($A160=5,$E160=$I155),7,0)+IF(AND($A161=6,$E161=$I155),6,0)+IF(AND($A162=7,$E162=$I155),5,0)+IF(AND($A163=8,$E163=$I155),4,0)+IF(AND($A164=9,$E164=$I155),3,0)+IF(AND($A165=10,$E165=$I155),2,0)+IF(AND($A166=11,$E166=$I155),1,0)+IF(AND($A167=12,$E167=$I155),1,0)</f>
        <v>11</v>
      </c>
      <c r="J156" s="69">
        <f>IF(AND($A156=1,$E156=$J155),14,0)+IF(AND($A157=2,$E157=$J155),11,0)+IF(AND($A158=3,$E158=$J155),9,0)+IF(AND($A159=4,$E159=$J155),8,0)+IF(AND($A160=5,$E160=$J155),7,0)+IF(AND($A161=6,$E161=$J155),6,0)+IF(AND($A162=7,$E162=$J155),5,0)+IF(AND($A163=8,$E163=$J155),4,0)+IF(AND($A164=9,$E164=$J155),3,0)+IF(AND($A165=10,$E165=$J155),2,0)+IF(AND($A166=11,$E166=J155),1,0)+IF(AND($A167=12,$E167=$J155),1,0)</f>
        <v>33</v>
      </c>
      <c r="K156" s="69">
        <f>IF(AND($A156=1,$E156=$K155),14,0)+IF(AND($A157=2,$E157=$K155),11,0)+IF(AND($A158=3,$E158=$K155),9,0)+IF(AND($A159=4,$E159=$K155),8,0)+IF(AND($A160=5,$E160=$K155),7,0)+IF(AND($A161=6,$E161=$K155),6,0)+IF(AND($A162=7,$E162=$K155),5,0)+IF(AND($A163=8,$E163=$K155),4,0)+IF(AND($A164=9,$E164=$K155),3,0)+IF(AND($A165=10,$E165=$K155),2,0)+IF(AND($A166=11,$E166=K155),1,0)+IF(AND($A167=12,$E167=$K155),1,0)</f>
        <v>0</v>
      </c>
    </row>
    <row r="157" spans="1:11" ht="15">
      <c r="A157" s="73">
        <v>2</v>
      </c>
      <c r="B157" s="69">
        <v>251</v>
      </c>
      <c r="C157" s="126">
        <v>4.15</v>
      </c>
      <c r="D157" s="75" t="str">
        <f>IF(ISNA(VLOOKUP(B157,'Entry List Master'!$A$2:$J$1058,2)),"",VLOOKUP(B157,'Entry List Master'!$A$2:$J$1058,2))</f>
        <v>Niamh Scullion</v>
      </c>
      <c r="E157" s="75" t="str">
        <f>IF(ISNA(VLOOKUP(B157,'Entry List Master'!$A$2:$J$1058,4)),"",VLOOKUP(B157,'Entry List Master'!$A$2:$J$1058,4))</f>
        <v>Burren AC</v>
      </c>
      <c r="G157" s="76" t="s">
        <v>27</v>
      </c>
      <c r="H157" s="77">
        <f>IF($H158&gt;=7,3,IF($H158&gt;=5,2,IF($H158&gt;=3,1,0)))</f>
        <v>2</v>
      </c>
      <c r="I157" s="77">
        <f>IF($I158&gt;=7,3,IF($I158&gt;=5,2,IF($I158&gt;=3,1,0)))</f>
        <v>0</v>
      </c>
      <c r="J157" s="77">
        <f>IF($J158&gt;=7,3,IF($J158&gt;=5,2,IF($J158&gt;=3,1,0)))</f>
        <v>2</v>
      </c>
      <c r="K157" s="77">
        <f>IF($K158&gt;=7,3,IF($K158&gt;=5,2,IF($K158&gt;=3,1,0)))</f>
        <v>0</v>
      </c>
    </row>
    <row r="158" spans="1:11" ht="15">
      <c r="A158" s="73">
        <v>3</v>
      </c>
      <c r="B158" s="69">
        <v>176</v>
      </c>
      <c r="C158" s="126">
        <v>4.28</v>
      </c>
      <c r="D158" s="75" t="str">
        <f>IF(ISNA(VLOOKUP(B158,'Entry List Master'!$A$2:$J$1058,2)),"",VLOOKUP(B158,'Entry List Master'!$A$2:$J$1058,2))</f>
        <v>Maeve Watters</v>
      </c>
      <c r="E158" s="75" t="str">
        <f>IF(ISNA(VLOOKUP(B158,'Entry List Master'!$A$2:$J$1058,4)),"",VLOOKUP(B158,'Entry List Master'!$A$2:$J$1058,4))</f>
        <v>3 Ways AC</v>
      </c>
      <c r="G158" s="76" t="s">
        <v>51</v>
      </c>
      <c r="H158" s="78">
        <f>COUNTIF($E156:$E168,H155)</f>
        <v>6</v>
      </c>
      <c r="I158" s="78">
        <f>COUNTIF($E156:$E168,I155)</f>
        <v>1</v>
      </c>
      <c r="J158" s="78">
        <f>COUNTIF($E156:$E168,J155)</f>
        <v>5</v>
      </c>
      <c r="K158" s="78">
        <f>COUNTIF($E156:$E168,K155)</f>
        <v>0</v>
      </c>
    </row>
    <row r="159" spans="1:11" ht="15">
      <c r="A159" s="73">
        <v>4</v>
      </c>
      <c r="B159" s="69">
        <v>32</v>
      </c>
      <c r="C159" s="126">
        <v>4.4</v>
      </c>
      <c r="D159" s="75" t="str">
        <f>IF(ISNA(VLOOKUP(B159,'Entry List Master'!$A$2:$J$1058,2)),"",VLOOKUP(B159,'Entry List Master'!$A$2:$J$1058,2))</f>
        <v>Kiara Cairns</v>
      </c>
      <c r="E159" s="75" t="str">
        <f>IF(ISNA(VLOOKUP(B159,'Entry List Master'!$A$2:$J$1058,4)),"",VLOOKUP(B159,'Entry List Master'!$A$2:$J$1058,4))</f>
        <v>Newcastle AC</v>
      </c>
      <c r="G159" s="76" t="s">
        <v>26</v>
      </c>
      <c r="H159" s="69">
        <f>SUM(H156:H158)</f>
        <v>26</v>
      </c>
      <c r="I159" s="69">
        <f>SUM(I156:I158)</f>
        <v>12</v>
      </c>
      <c r="J159" s="69">
        <f>SUM(J156:J158)</f>
        <v>40</v>
      </c>
      <c r="K159" s="69">
        <f>SUM(K156:K158)</f>
        <v>0</v>
      </c>
    </row>
    <row r="160" spans="1:5" ht="15">
      <c r="A160" s="73">
        <v>5</v>
      </c>
      <c r="B160" s="69">
        <v>60</v>
      </c>
      <c r="C160" s="126">
        <v>4.4</v>
      </c>
      <c r="D160" s="75" t="str">
        <f>IF(ISNA(VLOOKUP(B160,'Entry List Master'!$A$2:$J$1058,2)),"",VLOOKUP(B160,'Entry List Master'!$A$2:$J$1058,2))</f>
        <v>Edie Carroll</v>
      </c>
      <c r="E160" s="75" t="str">
        <f>IF(ISNA(VLOOKUP(B160,'Entry List Master'!$A$2:$J$1058,4)),"",VLOOKUP(B160,'Entry List Master'!$A$2:$J$1058,4))</f>
        <v>East Down AC</v>
      </c>
    </row>
    <row r="161" spans="1:5" ht="15">
      <c r="A161" s="73">
        <v>6</v>
      </c>
      <c r="B161" s="69">
        <v>28</v>
      </c>
      <c r="C161" s="126">
        <v>4.47</v>
      </c>
      <c r="D161" s="75" t="str">
        <f>IF(ISNA(VLOOKUP(B161,'Entry List Master'!$A$2:$J$1058,2)),"",VLOOKUP(B161,'Entry List Master'!$A$2:$J$1058,2))</f>
        <v>Eabha Campbell</v>
      </c>
      <c r="E161" s="75" t="str">
        <f>IF(ISNA(VLOOKUP(B161,'Entry List Master'!$A$2:$J$1058,4)),"",VLOOKUP(B161,'Entry List Master'!$A$2:$J$1058,4))</f>
        <v>Newcastle AC</v>
      </c>
    </row>
    <row r="162" spans="1:5" ht="15">
      <c r="A162" s="73">
        <v>7</v>
      </c>
      <c r="B162" s="69">
        <v>228</v>
      </c>
      <c r="C162" s="126">
        <v>4.53</v>
      </c>
      <c r="D162" s="75" t="str">
        <f>IF(ISNA(VLOOKUP(B162,'Entry List Master'!$A$2:$J$1058,2)),"",VLOOKUP(B162,'Entry List Master'!$A$2:$J$1058,2))</f>
        <v>Ciara Flynn</v>
      </c>
      <c r="E162" s="75" t="str">
        <f>IF(ISNA(VLOOKUP(B162,'Entry List Master'!$A$2:$J$1058,4)),"",VLOOKUP(B162,'Entry List Master'!$A$2:$J$1058,4))</f>
        <v>East Down AC</v>
      </c>
    </row>
    <row r="163" spans="1:5" ht="15">
      <c r="A163" s="73">
        <v>8</v>
      </c>
      <c r="B163" s="69">
        <v>145</v>
      </c>
      <c r="C163" s="69">
        <v>4.58</v>
      </c>
      <c r="D163" s="75" t="str">
        <f>IF(ISNA(VLOOKUP(B163,'Entry List Master'!$A$2:$J$1058,2)),"",VLOOKUP(B163,'Entry List Master'!$A$2:$J$1058,2))</f>
        <v>Ellen O'Hare</v>
      </c>
      <c r="E163" s="75" t="str">
        <f>IF(ISNA(VLOOKUP(B163,'Entry List Master'!$A$2:$J$1058,4)),"",VLOOKUP(B163,'Entry List Master'!$A$2:$J$1058,4))</f>
        <v>East Down AC</v>
      </c>
    </row>
    <row r="164" spans="1:5" ht="15">
      <c r="A164" s="73">
        <v>9</v>
      </c>
      <c r="B164" s="69">
        <v>29</v>
      </c>
      <c r="C164" s="126">
        <v>5.09</v>
      </c>
      <c r="D164" s="75" t="str">
        <f>IF(ISNA(VLOOKUP(B164,'Entry List Master'!$A$2:$J$1058,2)),"",VLOOKUP(B164,'Entry List Master'!$A$2:$J$1058,2))</f>
        <v>Sarah Glover</v>
      </c>
      <c r="E164" s="75" t="str">
        <f>IF(ISNA(VLOOKUP(B164,'Entry List Master'!$A$2:$J$1058,4)),"",VLOOKUP(B164,'Entry List Master'!$A$2:$J$1058,4))</f>
        <v>East Down AC</v>
      </c>
    </row>
    <row r="165" spans="1:5" ht="15">
      <c r="A165" s="73">
        <v>10</v>
      </c>
      <c r="B165" s="69">
        <v>153</v>
      </c>
      <c r="C165" s="126">
        <v>5.15</v>
      </c>
      <c r="D165" s="75" t="str">
        <f>IF(ISNA(VLOOKUP(B165,'Entry List Master'!$A$2:$J$1058,2)),"",VLOOKUP(B165,'Entry List Master'!$A$2:$J$1058,2))</f>
        <v>Aoibhin Walsh</v>
      </c>
      <c r="E165" s="75" t="str">
        <f>IF(ISNA(VLOOKUP(B165,'Entry List Master'!$A$2:$J$1058,4)),"",VLOOKUP(B165,'Entry List Master'!$A$2:$J$1058,4))</f>
        <v>Newcastle AC</v>
      </c>
    </row>
    <row r="166" spans="1:5" ht="15">
      <c r="A166" s="73">
        <v>11</v>
      </c>
      <c r="B166" s="69">
        <v>20</v>
      </c>
      <c r="C166" s="126">
        <v>5.18</v>
      </c>
      <c r="D166" s="75" t="str">
        <f>IF(ISNA(VLOOKUP(B166,'Entry List Master'!$A$2:$J$1058,2)),"",VLOOKUP(B166,'Entry List Master'!$A$2:$J$1058,2))</f>
        <v>Áine Rice</v>
      </c>
      <c r="E166" s="75" t="str">
        <f>IF(ISNA(VLOOKUP(B166,'Entry List Master'!$A$2:$J$1058,4)),"",VLOOKUP(B166,'Entry List Master'!$A$2:$J$1058,4))</f>
        <v>Newcastle AC</v>
      </c>
    </row>
    <row r="167" spans="1:5" ht="15">
      <c r="A167" s="73">
        <v>12</v>
      </c>
      <c r="B167" s="69">
        <v>151</v>
      </c>
      <c r="C167" s="126">
        <v>5.33</v>
      </c>
      <c r="D167" s="75" t="str">
        <f>IF(ISNA(VLOOKUP(B167,'Entry List Master'!$A$2:$J$1058,2)),"",VLOOKUP(B167,'Entry List Master'!$A$2:$J$1058,2))</f>
        <v>Caoimhe Walsh</v>
      </c>
      <c r="E167" s="75" t="str">
        <f>IF(ISNA(VLOOKUP(B167,'Entry List Master'!$A$2:$J$1058,4)),"",VLOOKUP(B167,'Entry List Master'!$A$2:$J$1058,4))</f>
        <v>Newcastle AC</v>
      </c>
    </row>
    <row r="168" spans="1:5" ht="15">
      <c r="A168" s="73">
        <v>13</v>
      </c>
      <c r="B168" s="69">
        <v>152</v>
      </c>
      <c r="C168" s="126">
        <v>5.52</v>
      </c>
      <c r="D168" s="75" t="str">
        <f>IF(ISNA(VLOOKUP(B168,'Entry List Master'!$A$2:$J$1058,2)),"",VLOOKUP(B168,'Entry List Master'!$A$2:$J$1058,2))</f>
        <v>Dearbhaila Walsh</v>
      </c>
      <c r="E168" s="75" t="str">
        <f>IF(ISNA(VLOOKUP(B168,'Entry List Master'!$A$2:$J$1058,4)),"",VLOOKUP(B168,'Entry List Master'!$A$2:$J$1058,4))</f>
        <v>Newcastle AC</v>
      </c>
    </row>
    <row r="170" spans="1:5" ht="15">
      <c r="A170" s="200" t="s">
        <v>23</v>
      </c>
      <c r="B170" s="200"/>
      <c r="C170" s="200"/>
      <c r="D170" s="200"/>
      <c r="E170" s="200"/>
    </row>
    <row r="171" spans="1:11" ht="15">
      <c r="A171" s="70" t="s">
        <v>14</v>
      </c>
      <c r="B171" s="70" t="s">
        <v>15</v>
      </c>
      <c r="C171" s="169" t="s">
        <v>16</v>
      </c>
      <c r="D171" s="70" t="s">
        <v>13</v>
      </c>
      <c r="E171" s="70" t="s">
        <v>1</v>
      </c>
      <c r="H171" s="71" t="s">
        <v>30</v>
      </c>
      <c r="I171" s="72" t="s">
        <v>35</v>
      </c>
      <c r="J171" s="71" t="s">
        <v>34</v>
      </c>
      <c r="K171" s="71" t="s">
        <v>168</v>
      </c>
    </row>
    <row r="172" spans="1:11" ht="15">
      <c r="A172" s="73">
        <v>1</v>
      </c>
      <c r="B172" s="69">
        <v>227</v>
      </c>
      <c r="C172" s="126">
        <v>4.54</v>
      </c>
      <c r="D172" s="75" t="str">
        <f>IF(ISNA(VLOOKUP(B172,'Entry List Master'!$A$2:$J$1058,2)),"",VLOOKUP(B172,'Entry List Master'!$A$2:$J$1058,2))</f>
        <v>Jack O'Farrell</v>
      </c>
      <c r="E172" s="75" t="str">
        <f>IF(ISNA(VLOOKUP(B172,'Entry List Master'!$A$2:$J$1058,4)),"",VLOOKUP(B172,'Entry List Master'!$A$2:$J$1058,4))</f>
        <v>Burren AC</v>
      </c>
      <c r="G172" s="76" t="s">
        <v>25</v>
      </c>
      <c r="H172" s="69">
        <f>IF(AND($A172=1,$E172=$H171),14,0)+IF(AND($A173=2,$E173=$H171),11,0)+IF(AND($A174=3,$E174=$H171),9,0)+IF(AND($A175=4,$E175=$H171),8,0)+IF(AND($A176=5,$E176=$H171),7,0)+IF(AND($A177=6,$E177=$H171),6,0)+IF(AND($A178=7,$E178=$H171),5,0)+IF(AND($A179=8,$E179=$H171),4,0)+IF(AND($A180=9,$E180=$H171),3,0)+IF(AND($A181=10,$E181=$H171),2,0)+IF(AND($A182=11,$E182=$H171),1,0)+IF(AND($A183=12,$E183=$H171),1,0)</f>
        <v>6</v>
      </c>
      <c r="I172" s="69">
        <f>IF(AND($A172=1,$E172=$I171),14,0)+IF(AND($A173=2,$E173=$I171),11,0)+IF(AND($A174=3,$E174=$I171),9,0)+IF(AND($A175=4,$E175=$I171),8,0)+IF(AND($A176=5,$E176=$I171),7,0)+IF(AND($A177=6,$E177=$I171),6,0)+IF(AND($A178=7,$E178=$I171),5,0)+IF(AND($A179=8,$E179=$I171),4,0)+IF(AND($A180=9,$E180=$I171),3,0)+IF(AND($A181=10,$E181=$I171),2,0)+IF(AND($A182=11,$E182=$I171),1,0)+IF(AND($A183=12,$E183=$I171),1,0)</f>
        <v>27</v>
      </c>
      <c r="J172" s="69">
        <f>IF(AND($A172=1,$E172=$J171),14,0)+IF(AND($A173=2,$E173=$J171),11,0)+IF(AND($A174=3,$E174=$J171),9,0)+IF(AND($A175=4,$E175=$J171),8,0)+IF(AND($A176=5,$E176=$J171),7,0)+IF(AND($A177=6,$E177=$J171),6,0)+IF(AND($A178=7,$E178=$J171),5,0)+IF(AND($A179=8,$E179=$J171),4,0)+IF(AND($A180=9,$E180=$J171),3,0)+IF(AND($A181=10,$E181=$J171),2,0)+IF(AND($A182=11,$E182=J171),1,0)+IF(AND($A183=12,$E183=$J171),1,0)</f>
        <v>23</v>
      </c>
      <c r="K172" s="69">
        <f>IF(AND($A172=1,$E172=$K171),14,0)+IF(AND($A173=2,$E173=$K171),11,0)+IF(AND($A174=3,$E174=$K171),9,0)+IF(AND($A175=4,$E175=$K171),8,0)+IF(AND($A176=5,$E176=$K171),7,0)+IF(AND($A177=6,$E177=$K171),6,0)+IF(AND($A178=7,$E178=$K171),5,0)+IF(AND($A179=8,$E179=$K171),4,0)+IF(AND($A180=9,$E180=$K171),3,0)+IF(AND($A181=10,$E181=$K171),2,0)+IF(AND($A182=11,$E182=K171),1,0)+IF(AND($A183=12,$E183=$K171),1,0)</f>
        <v>0</v>
      </c>
    </row>
    <row r="173" spans="1:11" ht="15">
      <c r="A173" s="73">
        <v>2</v>
      </c>
      <c r="B173" s="69">
        <v>73</v>
      </c>
      <c r="C173" s="126">
        <v>4.58</v>
      </c>
      <c r="D173" s="75" t="str">
        <f>IF(ISNA(VLOOKUP(B173,'Entry List Master'!$A$2:$J$1058,2)),"",VLOOKUP(B173,'Entry List Master'!$A$2:$J$1058,2))</f>
        <v>Owen Edwards</v>
      </c>
      <c r="E173" s="75" t="str">
        <f>IF(ISNA(VLOOKUP(B173,'Entry List Master'!$A$2:$J$1058,4)),"",VLOOKUP(B173,'Entry List Master'!$A$2:$J$1058,4))</f>
        <v>East Down AC</v>
      </c>
      <c r="G173" s="76" t="s">
        <v>27</v>
      </c>
      <c r="H173" s="77">
        <f>IF($H174&gt;=7,3,IF($H174&gt;=5,2,IF($H174&gt;=3,1,0)))</f>
        <v>0</v>
      </c>
      <c r="I173" s="77">
        <f>IF($I174&gt;=7,3,IF($I174&gt;=5,2,IF($I174&gt;=3,1,0)))</f>
        <v>1</v>
      </c>
      <c r="J173" s="77">
        <f>IF($J174&gt;=7,3,IF($J174&gt;=5,2,IF($J174&gt;=3,1,0)))</f>
        <v>1</v>
      </c>
      <c r="K173" s="77">
        <f>IF($K174&gt;=7,3,IF($K174&gt;=5,2,IF($K174&gt;=3,1,0)))</f>
        <v>0</v>
      </c>
    </row>
    <row r="174" spans="1:11" ht="15">
      <c r="A174" s="73">
        <v>3</v>
      </c>
      <c r="B174" s="69">
        <v>216</v>
      </c>
      <c r="C174" s="126">
        <v>5.04</v>
      </c>
      <c r="D174" s="75" t="str">
        <f>IF(ISNA(VLOOKUP(B174,'Entry List Master'!$A$2:$J$1058,2)),"",VLOOKUP(B174,'Entry List Master'!$A$2:$J$1058,2))</f>
        <v>James McKeaveny</v>
      </c>
      <c r="E174" s="75" t="str">
        <f>IF(ISNA(VLOOKUP(B174,'Entry List Master'!$A$2:$J$1058,4)),"",VLOOKUP(B174,'Entry List Master'!$A$2:$J$1058,4))</f>
        <v>Burren AC</v>
      </c>
      <c r="G174" s="76" t="s">
        <v>51</v>
      </c>
      <c r="H174" s="78">
        <f>COUNTIF($E172:$E183,H171)</f>
        <v>1</v>
      </c>
      <c r="I174" s="78">
        <f>COUNTIF($E172:$E183,I171)</f>
        <v>3</v>
      </c>
      <c r="J174" s="78">
        <f>COUNTIF($E172:$E183,J171)</f>
        <v>3</v>
      </c>
      <c r="K174" s="78">
        <f>COUNTIF($E172:$E183,K171)</f>
        <v>0</v>
      </c>
    </row>
    <row r="175" spans="1:11" ht="15">
      <c r="A175" s="73">
        <v>4</v>
      </c>
      <c r="B175" s="69">
        <v>177</v>
      </c>
      <c r="C175" s="126">
        <v>5.09</v>
      </c>
      <c r="D175" s="75" t="str">
        <f>IF(ISNA(VLOOKUP(B175,'Entry List Master'!$A$2:$J$1058,2)),"",VLOOKUP(B175,'Entry List Master'!$A$2:$J$1058,2))</f>
        <v>Sean Watters</v>
      </c>
      <c r="E175" s="75" t="str">
        <f>IF(ISNA(VLOOKUP(B175,'Entry List Master'!$A$2:$J$1058,4)),"",VLOOKUP(B175,'Entry List Master'!$A$2:$J$1058,4))</f>
        <v>3 Ways AC</v>
      </c>
      <c r="G175" s="76" t="s">
        <v>26</v>
      </c>
      <c r="H175" s="69">
        <f>SUM(H172:H174)</f>
        <v>7</v>
      </c>
      <c r="I175" s="69">
        <f>SUM(I172:I174)</f>
        <v>31</v>
      </c>
      <c r="J175" s="69">
        <f>SUM(J172:J174)</f>
        <v>27</v>
      </c>
      <c r="K175" s="69">
        <f>SUM(K172:K174)</f>
        <v>0</v>
      </c>
    </row>
    <row r="176" spans="1:5" ht="15">
      <c r="A176" s="73">
        <v>5</v>
      </c>
      <c r="B176" s="69">
        <v>132</v>
      </c>
      <c r="C176" s="69">
        <v>5.11</v>
      </c>
      <c r="D176" s="75" t="str">
        <f>IF(ISNA(VLOOKUP(B176,'Entry List Master'!$A$2:$J$1058,2)),"",VLOOKUP(B176,'Entry List Master'!$A$2:$J$1058,2))</f>
        <v>Matthew McGrattan</v>
      </c>
      <c r="E176" s="75" t="str">
        <f>IF(ISNA(VLOOKUP(B176,'Entry List Master'!$A$2:$J$1058,4)),"",VLOOKUP(B176,'Entry List Master'!$A$2:$J$1058,4))</f>
        <v>East Down AC</v>
      </c>
    </row>
    <row r="177" spans="1:5" ht="15">
      <c r="A177" s="73">
        <v>6</v>
      </c>
      <c r="B177" s="69">
        <v>121</v>
      </c>
      <c r="C177" s="126">
        <v>5.18</v>
      </c>
      <c r="D177" s="75" t="str">
        <f>IF(ISNA(VLOOKUP(B177,'Entry List Master'!$A$2:$J$1058,2)),"",VLOOKUP(B177,'Entry List Master'!$A$2:$J$1058,2))</f>
        <v>Gabriel Corrigan</v>
      </c>
      <c r="E177" s="75" t="str">
        <f>IF(ISNA(VLOOKUP(B177,'Entry List Master'!$A$2:$J$1058,4)),"",VLOOKUP(B177,'Entry List Master'!$A$2:$J$1058,4))</f>
        <v>Newcastle AC</v>
      </c>
    </row>
    <row r="178" spans="1:5" ht="15">
      <c r="A178" s="73">
        <v>7</v>
      </c>
      <c r="B178" s="69">
        <v>131</v>
      </c>
      <c r="C178" s="69">
        <v>5.19</v>
      </c>
      <c r="D178" s="75" t="str">
        <f>IF(ISNA(VLOOKUP(B178,'Entry List Master'!$A$2:$J$1058,2)),"",VLOOKUP(B178,'Entry List Master'!$A$2:$J$1058,2))</f>
        <v>Tony Carson</v>
      </c>
      <c r="E178" s="75" t="str">
        <f>IF(ISNA(VLOOKUP(B178,'Entry List Master'!$A$2:$J$1058,4)),"",VLOOKUP(B178,'Entry List Master'!$A$2:$J$1058,4))</f>
        <v>East Down AC</v>
      </c>
    </row>
    <row r="179" spans="1:5" ht="15">
      <c r="A179" s="73">
        <v>8</v>
      </c>
      <c r="B179" s="69">
        <v>53</v>
      </c>
      <c r="C179" s="126">
        <v>5.2</v>
      </c>
      <c r="D179" s="75" t="str">
        <f>IF(ISNA(VLOOKUP(B179,'Entry List Master'!$A$2:$J$1058,2)),"",VLOOKUP(B179,'Entry List Master'!$A$2:$J$1058,2))</f>
        <v>Adam Morgan</v>
      </c>
      <c r="E179" s="75" t="str">
        <f>IF(ISNA(VLOOKUP(B179,'Entry List Master'!$A$2:$J$1058,4)),"",VLOOKUP(B179,'Entry List Master'!$A$2:$J$1058,4))</f>
        <v>Burren AC</v>
      </c>
    </row>
    <row r="180" spans="1:5" ht="15">
      <c r="A180" s="73">
        <v>9</v>
      </c>
      <c r="D180" s="75">
        <f>IF(ISNA(VLOOKUP(B180,'Entry List Master'!$A$2:$J$1058,2)),"",VLOOKUP(B180,'Entry List Master'!$A$2:$J$1058,2))</f>
      </c>
      <c r="E180" s="75">
        <f>IF(ISNA(VLOOKUP(B180,'Entry List Master'!$A$2:$J$1058,4)),"",VLOOKUP(B180,'Entry List Master'!$A$2:$J$1058,4))</f>
      </c>
    </row>
    <row r="181" spans="1:5" ht="15">
      <c r="A181" s="73">
        <v>10</v>
      </c>
      <c r="D181" s="75">
        <f>IF(ISNA(VLOOKUP(B181,'Entry List Master'!$A$2:$J$1058,2)),"",VLOOKUP(B181,'Entry List Master'!$A$2:$J$1058,2))</f>
      </c>
      <c r="E181" s="75">
        <f>IF(ISNA(VLOOKUP(B181,'Entry List Master'!$A$2:$J$1058,4)),"",VLOOKUP(B181,'Entry List Master'!$A$2:$J$1058,4))</f>
      </c>
    </row>
    <row r="182" spans="1:5" ht="15">
      <c r="A182" s="73">
        <v>11</v>
      </c>
      <c r="D182" s="75">
        <f>IF(ISNA(VLOOKUP(B182,'Entry List Master'!$A$2:$J$1058,2)),"",VLOOKUP(B182,'Entry List Master'!$A$2:$J$1058,2))</f>
      </c>
      <c r="E182" s="75">
        <f>IF(ISNA(VLOOKUP(B182,'Entry List Master'!$A$2:$J$1058,4)),"",VLOOKUP(B182,'Entry List Master'!$A$2:$J$1058,4))</f>
      </c>
    </row>
    <row r="183" spans="1:5" ht="15">
      <c r="A183" s="73">
        <v>12</v>
      </c>
      <c r="D183" s="75">
        <f>IF(ISNA(VLOOKUP(B183,'Entry List Master'!$A$2:$J$1058,2)),"",VLOOKUP(B183,'Entry List Master'!$A$2:$J$1058,2))</f>
      </c>
      <c r="E183" s="75">
        <f>IF(ISNA(VLOOKUP(B183,'Entry List Master'!$A$2:$J$1058,4)),"",VLOOKUP(B183,'Entry List Master'!$A$2:$J$1058,4))</f>
      </c>
    </row>
    <row r="184" spans="4:5" ht="15">
      <c r="D184" s="75"/>
      <c r="E184" s="75"/>
    </row>
    <row r="185" spans="1:5" ht="15">
      <c r="A185" s="200" t="s">
        <v>24</v>
      </c>
      <c r="B185" s="200"/>
      <c r="C185" s="200"/>
      <c r="D185" s="200"/>
      <c r="E185" s="200"/>
    </row>
    <row r="186" spans="1:11" ht="15">
      <c r="A186" s="70" t="s">
        <v>14</v>
      </c>
      <c r="B186" s="70" t="s">
        <v>15</v>
      </c>
      <c r="C186" s="169" t="s">
        <v>16</v>
      </c>
      <c r="D186" s="70" t="s">
        <v>13</v>
      </c>
      <c r="E186" s="70" t="s">
        <v>1</v>
      </c>
      <c r="H186" s="71" t="s">
        <v>30</v>
      </c>
      <c r="I186" s="72" t="s">
        <v>35</v>
      </c>
      <c r="J186" s="71" t="s">
        <v>34</v>
      </c>
      <c r="K186" s="71" t="s">
        <v>168</v>
      </c>
    </row>
    <row r="187" spans="1:11" ht="15">
      <c r="A187" s="73">
        <v>1</v>
      </c>
      <c r="B187" s="69">
        <v>22</v>
      </c>
      <c r="C187" s="126">
        <v>5.15</v>
      </c>
      <c r="D187" s="75" t="str">
        <f>IF(ISNA(VLOOKUP(B187,'Entry List Master'!$A$2:$J$1058,2)),"",VLOOKUP(B187,'Entry List Master'!$A$2:$J$1058,2))</f>
        <v>Sarah Dougherty</v>
      </c>
      <c r="E187" s="75" t="str">
        <f>IF(ISNA(VLOOKUP(B187,'Entry List Master'!$A$2:$J$1058,4)),"",VLOOKUP(B187,'Entry List Master'!$A$2:$J$1058,4))</f>
        <v>Newcastle AC</v>
      </c>
      <c r="G187" s="76" t="s">
        <v>25</v>
      </c>
      <c r="H187" s="69">
        <f>IF(AND($A187=1,$E187=$H186),14,0)+IF(AND($A188=2,$E188=$H186),11,0)+IF(AND($A189=3,$E189=$H186),9,0)+IF(AND($A190=4,$E190=$H186),8,0)+IF(AND($A191=5,$E191=$H186),7,0)+IF(AND($A192=6,$E192=$H186),6,0)+IF(AND($A193=7,$E193=$H186),5,0)+IF(AND($A194=8,$E194=$H186),4,0)+IF(AND($A195=9,$E195=$H186),3,0)+IF(AND($A196=10,$E196=$H186),2,0)+IF(AND($A197=11,$E197=$H186),1,0)+IF(AND($A198=12,$E198=$H186),1,0)</f>
        <v>35</v>
      </c>
      <c r="I187" s="69">
        <f>IF(AND($A187=1,$E187=$I186),14,0)+IF(AND($A188=2,$E188=$I186),11,0)+IF(AND($A189=3,$E189=$I186),9,0)+IF(AND($A190=4,$E190=$I186),8,0)+IF(AND($A191=5,$E191=$I186),7,0)+IF(AND($A192=6,$E192=$I186),6,0)+IF(AND($A193=7,$E193=$I186),5,0)+IF(AND($A194=8,$E194=$I186),4,0)+IF(AND($A195=9,$E195=$I186),3,0)+IF(AND($A196=10,$E196=$I186),2,0)+IF(AND($A197=11,$E197=$I186),1,0)+IF(AND($A198=12,$E198=$I186),1,0)</f>
        <v>0</v>
      </c>
      <c r="J187" s="69">
        <f>IF(AND($A187=1,$E187=$J186),14,0)+IF(AND($A188=2,$E188=$J186),11,0)+IF(AND($A189=3,$E189=$J186),9,0)+IF(AND($A190=4,$E190=$J186),8,0)+IF(AND($A191=5,$E191=$J186),7,0)+IF(AND($A192=6,$E192=$J186),6,0)+IF(AND($A193=7,$E193=$J186),5,0)+IF(AND($A194=8,$E194=$J186),4,0)+IF(AND($A195=9,$E195=$J186),3,0)+IF(AND($A196=10,$E196=$J186),2,0)+IF(AND($A197=11,$E197=J186),1,0)+IF(AND($A198=12,$E198=$J186),1,0)</f>
        <v>16</v>
      </c>
      <c r="K187" s="69">
        <f>IF(AND($A187=1,$E187=$K186),14,0)+IF(AND($A188=2,$E188=$K186),11,0)+IF(AND($A189=3,$E189=$K186),9,0)+IF(AND($A190=4,$E190=$K186),8,0)+IF(AND($A191=5,$E191=$K186),7,0)+IF(AND($A192=6,$E192=$K186),6,0)+IF(AND($A193=7,$E193=$K186),5,0)+IF(AND($A194=8,$E194=$K186),4,0)+IF(AND($A195=9,$E195=$K186),3,0)+IF(AND($A196=10,$E196=$K186),2,0)+IF(AND($A197=11,$E197=K186),1,0)+IF(AND($A198=12,$E198=$K186),1,0)</f>
        <v>0</v>
      </c>
    </row>
    <row r="188" spans="1:11" ht="15">
      <c r="A188" s="73">
        <v>2</v>
      </c>
      <c r="B188" s="69">
        <v>144</v>
      </c>
      <c r="C188" s="126">
        <v>5.26</v>
      </c>
      <c r="D188" s="75" t="str">
        <f>IF(ISNA(VLOOKUP(B188,'Entry List Master'!$A$2:$J$1058,2)),"",VLOOKUP(B188,'Entry List Master'!$A$2:$J$1058,2))</f>
        <v>Anna Lynn </v>
      </c>
      <c r="E188" s="75" t="str">
        <f>IF(ISNA(VLOOKUP(B188,'Entry List Master'!$A$2:$J$1058,4)),"",VLOOKUP(B188,'Entry List Master'!$A$2:$J$1058,4))</f>
        <v>East Down AC</v>
      </c>
      <c r="G188" s="76" t="s">
        <v>27</v>
      </c>
      <c r="H188" s="77">
        <f>IF($H189&gt;=7,3,IF($H189&gt;=5,2,IF($H189&gt;=3,1,0)))</f>
        <v>1</v>
      </c>
      <c r="I188" s="77">
        <f>IF($I189&gt;=7,3,IF($I189&gt;=5,2,IF($I189&gt;=3,1,0)))</f>
        <v>0</v>
      </c>
      <c r="J188" s="77">
        <f>IF($J189&gt;=7,3,IF($J189&gt;=5,2,IF($J189&gt;=3,1,0)))</f>
        <v>0</v>
      </c>
      <c r="K188" s="77">
        <f>IF($K189&gt;=7,3,IF($K189&gt;=5,2,IF($K189&gt;=3,1,0)))</f>
        <v>0</v>
      </c>
    </row>
    <row r="189" spans="1:11" ht="15">
      <c r="A189" s="73">
        <v>3</v>
      </c>
      <c r="B189" s="69">
        <v>202</v>
      </c>
      <c r="C189" s="126">
        <v>5.42</v>
      </c>
      <c r="D189" s="75" t="str">
        <f>IF(ISNA(VLOOKUP(B189,'Entry List Master'!$A$2:$J$1058,2)),"",VLOOKUP(B189,'Entry List Master'!$A$2:$J$1058,2))</f>
        <v>Gemma Doyle</v>
      </c>
      <c r="E189" s="75" t="str">
        <f>IF(ISNA(VLOOKUP(B189,'Entry List Master'!$A$2:$J$1058,4)),"",VLOOKUP(B189,'Entry List Master'!$A$2:$J$1058,4))</f>
        <v>3 Ways AC</v>
      </c>
      <c r="G189" s="76" t="s">
        <v>51</v>
      </c>
      <c r="H189" s="78">
        <f>COUNTIF($E187:$E198,H186)</f>
        <v>4</v>
      </c>
      <c r="I189" s="78">
        <f>COUNTIF($E187:$E198,I186)</f>
        <v>0</v>
      </c>
      <c r="J189" s="78">
        <f>COUNTIF($E187:$E198,J186)</f>
        <v>2</v>
      </c>
      <c r="K189" s="78">
        <f>COUNTIF($E187:$E198,K186)</f>
        <v>0</v>
      </c>
    </row>
    <row r="190" spans="1:11" ht="15">
      <c r="A190" s="73">
        <v>4</v>
      </c>
      <c r="B190" s="69">
        <v>24</v>
      </c>
      <c r="C190" s="126">
        <v>5.49</v>
      </c>
      <c r="D190" s="75" t="str">
        <f>IF(ISNA(VLOOKUP(B190,'Entry List Master'!$A$2:$J$1058,2)),"",VLOOKUP(B190,'Entry List Master'!$A$2:$J$1058,2))</f>
        <v>Lucy Kenneally</v>
      </c>
      <c r="E190" s="75" t="str">
        <f>IF(ISNA(VLOOKUP(B190,'Entry List Master'!$A$2:$J$1058,4)),"",VLOOKUP(B190,'Entry List Master'!$A$2:$J$1058,4))</f>
        <v>Newcastle AC</v>
      </c>
      <c r="G190" s="76" t="s">
        <v>26</v>
      </c>
      <c r="H190" s="69">
        <f>SUM(H187:H189)</f>
        <v>40</v>
      </c>
      <c r="I190" s="69">
        <f>SUM(I187:I189)</f>
        <v>0</v>
      </c>
      <c r="J190" s="69">
        <f>SUM(J187:J189)</f>
        <v>18</v>
      </c>
      <c r="K190" s="69">
        <f>SUM(K187:K189)</f>
        <v>0</v>
      </c>
    </row>
    <row r="191" spans="1:5" ht="15">
      <c r="A191" s="73">
        <v>5</v>
      </c>
      <c r="B191" s="69">
        <v>128</v>
      </c>
      <c r="C191" s="126">
        <v>5.54</v>
      </c>
      <c r="D191" s="75" t="str">
        <f>IF(ISNA(VLOOKUP(B191,'Entry List Master'!$A$2:$J$1058,2)),"",VLOOKUP(B191,'Entry List Master'!$A$2:$J$1058,2))</f>
        <v>Marie Claire McVeigh</v>
      </c>
      <c r="E191" s="75" t="str">
        <f>IF(ISNA(VLOOKUP(B191,'Entry List Master'!$A$2:$J$1058,4)),"",VLOOKUP(B191,'Entry List Master'!$A$2:$J$1058,4))</f>
        <v>Newcastle AC</v>
      </c>
    </row>
    <row r="192" spans="1:5" ht="15">
      <c r="A192" s="73">
        <v>6</v>
      </c>
      <c r="B192" s="69">
        <v>123</v>
      </c>
      <c r="C192" s="126">
        <v>6.25</v>
      </c>
      <c r="D192" s="75" t="str">
        <f>IF(ISNA(VLOOKUP(B192,'Entry List Master'!$A$2:$J$1058,2)),"",VLOOKUP(B192,'Entry List Master'!$A$2:$J$1058,2))</f>
        <v>Laura Molloy</v>
      </c>
      <c r="E192" s="75" t="str">
        <f>IF(ISNA(VLOOKUP(B192,'Entry List Master'!$A$2:$J$1058,4)),"",VLOOKUP(B192,'Entry List Master'!$A$2:$J$1058,4))</f>
        <v>Newcastle AC</v>
      </c>
    </row>
    <row r="193" spans="1:5" ht="15">
      <c r="A193" s="73">
        <v>7</v>
      </c>
      <c r="B193" s="69">
        <v>181</v>
      </c>
      <c r="C193" s="69">
        <v>6.34</v>
      </c>
      <c r="D193" s="75" t="str">
        <f>IF(ISNA(VLOOKUP(B193,'Entry List Master'!$A$2:$J$1058,2)),"",VLOOKUP(B193,'Entry List Master'!$A$2:$J$1058,2))</f>
        <v>Olivia Burke</v>
      </c>
      <c r="E193" s="75" t="str">
        <f>IF(ISNA(VLOOKUP(B193,'Entry List Master'!$A$2:$J$1058,4)),"",VLOOKUP(B193,'Entry List Master'!$A$2:$J$1058,4))</f>
        <v>East Down AC</v>
      </c>
    </row>
    <row r="194" spans="1:5" ht="15">
      <c r="A194" s="73">
        <v>8</v>
      </c>
      <c r="D194" s="75">
        <f>IF(ISNA(VLOOKUP(B194,'Entry List Master'!$A$2:$J$1058,2)),"",VLOOKUP(B194,'Entry List Master'!$A$2:$J$1058,2))</f>
      </c>
      <c r="E194" s="75">
        <f>IF(ISNA(VLOOKUP(B194,'Entry List Master'!$A$2:$J$1058,4)),"",VLOOKUP(B194,'Entry List Master'!$A$2:$J$1058,4))</f>
      </c>
    </row>
    <row r="195" spans="1:5" ht="15">
      <c r="A195" s="73">
        <v>9</v>
      </c>
      <c r="D195" s="75">
        <f>IF(ISNA(VLOOKUP(B195,'Entry List Master'!$A$2:$J$1058,2)),"",VLOOKUP(B195,'Entry List Master'!$A$2:$J$1058,2))</f>
      </c>
      <c r="E195" s="75">
        <f>IF(ISNA(VLOOKUP(B195,'Entry List Master'!$A$2:$J$1058,4)),"",VLOOKUP(B195,'Entry List Master'!$A$2:$J$1058,4))</f>
      </c>
    </row>
    <row r="196" spans="1:5" ht="15">
      <c r="A196" s="73">
        <v>10</v>
      </c>
      <c r="D196" s="75">
        <f>IF(ISNA(VLOOKUP(B196,'Entry List Master'!$A$2:$J$1058,2)),"",VLOOKUP(B196,'Entry List Master'!$A$2:$J$1058,2))</f>
      </c>
      <c r="E196" s="75">
        <f>IF(ISNA(VLOOKUP(B196,'Entry List Master'!$A$2:$J$1058,4)),"",VLOOKUP(B196,'Entry List Master'!$A$2:$J$1058,4))</f>
      </c>
    </row>
    <row r="197" spans="1:5" ht="15">
      <c r="A197" s="73">
        <v>11</v>
      </c>
      <c r="D197" s="75">
        <f>IF(ISNA(VLOOKUP(B197,'Entry List Master'!$A$2:$J$1058,2)),"",VLOOKUP(B197,'Entry List Master'!$A$2:$J$1058,2))</f>
      </c>
      <c r="E197" s="75">
        <f>IF(ISNA(VLOOKUP(B197,'Entry List Master'!$A$2:$J$1058,4)),"",VLOOKUP(B197,'Entry List Master'!$A$2:$J$1058,4))</f>
      </c>
    </row>
    <row r="198" spans="1:5" ht="15">
      <c r="A198" s="73">
        <v>12</v>
      </c>
      <c r="D198" s="75">
        <f>IF(ISNA(VLOOKUP(B198,'Entry List Master'!$A$2:$J$1058,2)),"",VLOOKUP(B198,'Entry List Master'!$A$2:$J$1058,2))</f>
      </c>
      <c r="E198" s="75">
        <f>IF(ISNA(VLOOKUP(B198,'Entry List Master'!$A$2:$J$1058,4)),"",VLOOKUP(B198,'Entry List Master'!$A$2:$J$1058,4))</f>
      </c>
    </row>
    <row r="200" spans="1:5" s="80" customFormat="1" ht="15">
      <c r="A200" s="200" t="s">
        <v>56</v>
      </c>
      <c r="B200" s="200"/>
      <c r="C200" s="200"/>
      <c r="D200" s="200"/>
      <c r="E200" s="200"/>
    </row>
    <row r="201" spans="1:11" s="80" customFormat="1" ht="15">
      <c r="A201" s="70" t="s">
        <v>14</v>
      </c>
      <c r="B201" s="70" t="s">
        <v>15</v>
      </c>
      <c r="C201" s="169" t="s">
        <v>16</v>
      </c>
      <c r="D201" s="70" t="s">
        <v>13</v>
      </c>
      <c r="E201" s="70" t="s">
        <v>1</v>
      </c>
      <c r="G201" s="69"/>
      <c r="H201" s="71" t="s">
        <v>30</v>
      </c>
      <c r="I201" s="72" t="s">
        <v>35</v>
      </c>
      <c r="J201" s="71" t="s">
        <v>34</v>
      </c>
      <c r="K201" s="71" t="s">
        <v>168</v>
      </c>
    </row>
    <row r="202" spans="1:11" ht="15">
      <c r="A202" s="73">
        <v>1</v>
      </c>
      <c r="B202" s="69">
        <v>76</v>
      </c>
      <c r="C202" s="126">
        <v>5.22</v>
      </c>
      <c r="D202" s="75" t="str">
        <f>IF(ISNA(VLOOKUP(B202,'Entry List Master'!$A$2:$J$1058,2)),"",VLOOKUP(B202,'Entry List Master'!$A$2:$J$1058,2))</f>
        <v>Ethan Dunn</v>
      </c>
      <c r="E202" s="75" t="str">
        <f>IF(ISNA(VLOOKUP(B202,'Entry List Master'!$A$2:$J$1058,4)),"",VLOOKUP(B202,'Entry List Master'!$A$2:$J$1058,4))</f>
        <v>Dromore AC</v>
      </c>
      <c r="G202" s="76" t="s">
        <v>25</v>
      </c>
      <c r="H202" s="69">
        <f>IF(AND($A202=1,$E202=$H201),14,0)+IF(AND($A203=2,$E203=$H201),11,0)+IF(AND($A204=3,$E204=$H201),9,0)+IF(AND($A205=4,$E205=$H201),8,0)+IF(AND($A206=5,$E206=$H201),7,0)+IF(AND($A207=6,$E207=$H201),6,0)+IF(AND($A208=7,$E208=$H201),5,0)+IF(AND($A209=8,$E209=$H201),4,0)+IF(AND($A210=9,$E210=$H201),3,0)+IF(AND($A211=10,$E211=$H201),2,0)+IF(AND($A212=11,$E212=$H201),1,0)+IF(AND($A213=12,$E213=$H201),1,0)</f>
        <v>11</v>
      </c>
      <c r="I202" s="69">
        <f>IF(AND($A202=1,$E202=$I201),14,0)+IF(AND($A203=2,$E203=$I201),11,0)+IF(AND($A204=3,$E204=$I201),9,0)+IF(AND($A205=4,$E205=$I201),8,0)+IF(AND($A206=5,$E206=$I201),7,0)+IF(AND($A207=6,$E207=$I201),6,0)+IF(AND($A208=7,$E208=$I201),5,0)+IF(AND($A209=8,$E209=$I201),4,0)+IF(AND($A210=9,$E210=$I201),3,0)+IF(AND($A211=10,$E211=$I201),2,0)+IF(AND($A212=11,$E212=$I201),1,0)+IF(AND($A213=12,$E213=$I201),1,0)</f>
        <v>0</v>
      </c>
      <c r="J202" s="69">
        <f>IF(AND($A202=1,$E202=$J201),14,0)+IF(AND($A203=2,$E203=$J201),11,0)+IF(AND($A204=3,$E204=$J201),9,0)+IF(AND($A205=4,$E205=$J201),8,0)+IF(AND($A206=5,$E206=$J201),7,0)+IF(AND($A207=6,$E207=$J201),6,0)+IF(AND($A208=7,$E208=$J201),5,0)+IF(AND($A209=8,$E209=$J201),4,0)+IF(AND($A210=9,$E210=$J201),3,0)+IF(AND($A211=10,$E211=$J201),2,0)+IF(AND($A212=11,$E212=J201),1,0)+IF(AND($A213=12,$E213=$J201),1,0)</f>
        <v>14</v>
      </c>
      <c r="K202" s="69">
        <f>IF(AND($A202=1,$E202=$K201),14,0)+IF(AND($A203=2,$E203=$K201),11,0)+IF(AND($A204=3,$E204=$K201),9,0)+IF(AND($A205=4,$E205=$K201),8,0)+IF(AND($A206=5,$E206=$K201),7,0)+IF(AND($A207=6,$E207=$K201),6,0)+IF(AND($A208=7,$E208=$K201),5,0)+IF(AND($A209=8,$E209=$K201),4,0)+IF(AND($A210=9,$E210=$K201),3,0)+IF(AND($A211=10,$E211=$K201),2,0)+IF(AND($A212=11,$E212=K201),1,0)+IF(AND($A213=12,$E213=$K201),1,0)</f>
        <v>30</v>
      </c>
    </row>
    <row r="203" spans="1:11" ht="15">
      <c r="A203" s="73">
        <v>2</v>
      </c>
      <c r="B203" s="69">
        <v>222</v>
      </c>
      <c r="C203" s="126">
        <v>5.37</v>
      </c>
      <c r="D203" s="75" t="str">
        <f>IF(ISNA(VLOOKUP(B203,'Entry List Master'!$A$2:$J$1058,2)),"",VLOOKUP(B203,'Entry List Master'!$A$2:$J$1058,2))</f>
        <v>Finn McElroy</v>
      </c>
      <c r="E203" s="75" t="str">
        <f>IF(ISNA(VLOOKUP(B203,'Entry List Master'!$A$2:$J$1058,4)),"",VLOOKUP(B203,'Entry List Master'!$A$2:$J$1058,4))</f>
        <v>Newcastle AC</v>
      </c>
      <c r="G203" s="76" t="s">
        <v>27</v>
      </c>
      <c r="H203" s="77">
        <f>IF($H204&gt;=7,3,IF($H204&gt;=5,2,IF($H204&gt;=3,1,0)))</f>
        <v>0</v>
      </c>
      <c r="I203" s="77">
        <f>IF($I204&gt;=7,3,IF($I204&gt;=5,2,IF($I204&gt;=3,1,0)))</f>
        <v>0</v>
      </c>
      <c r="J203" s="77">
        <f>IF($J204&gt;=7,3,IF($J204&gt;=5,2,IF($J204&gt;=3,1,0)))</f>
        <v>0</v>
      </c>
      <c r="K203" s="77">
        <f>IF($K204&gt;=7,3,IF($K204&gt;=5,2,IF($K204&gt;=3,1,0)))</f>
        <v>1</v>
      </c>
    </row>
    <row r="204" spans="1:11" ht="15">
      <c r="A204" s="73">
        <v>3</v>
      </c>
      <c r="B204" s="69">
        <v>99</v>
      </c>
      <c r="C204" s="126">
        <v>5.44</v>
      </c>
      <c r="D204" s="75" t="str">
        <f>IF(ISNA(VLOOKUP(B204,'Entry List Master'!$A$2:$J$1058,2)),"",VLOOKUP(B204,'Entry List Master'!$A$2:$J$1058,2))</f>
        <v>Jack Ferguson</v>
      </c>
      <c r="E204" s="75" t="str">
        <f>IF(ISNA(VLOOKUP(B204,'Entry List Master'!$A$2:$J$1058,4)),"",VLOOKUP(B204,'Entry List Master'!$A$2:$J$1058,4))</f>
        <v>Dromore AC</v>
      </c>
      <c r="G204" s="76" t="s">
        <v>51</v>
      </c>
      <c r="H204" s="78">
        <f>COUNTIF($E202:$E213,H201)</f>
        <v>1</v>
      </c>
      <c r="I204" s="78">
        <f>COUNTIF($E202:$E213,I201)</f>
        <v>0</v>
      </c>
      <c r="J204" s="78">
        <f>COUNTIF($E202:$E213,J201)</f>
        <v>2</v>
      </c>
      <c r="K204" s="78">
        <f>COUNTIF($E202:$E213,K201)</f>
        <v>3</v>
      </c>
    </row>
    <row r="205" spans="1:11" ht="15">
      <c r="A205" s="73">
        <v>4</v>
      </c>
      <c r="B205" s="69">
        <v>46</v>
      </c>
      <c r="C205" s="126">
        <v>5.49</v>
      </c>
      <c r="D205" s="75" t="str">
        <f>IF(ISNA(VLOOKUP(B205,'Entry List Master'!$A$2:$J$1058,2)),"",VLOOKUP(B205,'Entry List Master'!$A$2:$J$1058,2))</f>
        <v>Daniel Atkinson</v>
      </c>
      <c r="E205" s="75" t="str">
        <f>IF(ISNA(VLOOKUP(B205,'Entry List Master'!$A$2:$J$1058,4)),"",VLOOKUP(B205,'Entry List Master'!$A$2:$J$1058,4))</f>
        <v>East Down AC</v>
      </c>
      <c r="G205" s="76" t="s">
        <v>26</v>
      </c>
      <c r="H205" s="69">
        <f>SUM(H202:H204)</f>
        <v>12</v>
      </c>
      <c r="I205" s="69">
        <f>SUM(I202:I204)</f>
        <v>0</v>
      </c>
      <c r="J205" s="69">
        <f>SUM(J202:J204)</f>
        <v>16</v>
      </c>
      <c r="K205" s="69">
        <f>SUM(K202:K204)</f>
        <v>34</v>
      </c>
    </row>
    <row r="206" spans="1:5" ht="15">
      <c r="A206" s="73">
        <v>5</v>
      </c>
      <c r="B206" s="69">
        <v>105</v>
      </c>
      <c r="C206" s="69">
        <v>5.51</v>
      </c>
      <c r="D206" s="75" t="str">
        <f>IF(ISNA(VLOOKUP(B206,'Entry List Master'!$A$2:$J$1058,2)),"",VLOOKUP(B206,'Entry List Master'!$A$2:$J$1058,2))</f>
        <v>Oliver McKibbin</v>
      </c>
      <c r="E206" s="75" t="str">
        <f>IF(ISNA(VLOOKUP(B206,'Entry List Master'!$A$2:$J$1058,4)),"",VLOOKUP(B206,'Entry List Master'!$A$2:$J$1058,4))</f>
        <v>Dromore AC</v>
      </c>
    </row>
    <row r="207" spans="1:5" ht="15">
      <c r="A207" s="73">
        <v>6</v>
      </c>
      <c r="B207" s="69">
        <v>67</v>
      </c>
      <c r="C207" s="126">
        <v>6.05</v>
      </c>
      <c r="D207" s="75" t="str">
        <f>IF(ISNA(VLOOKUP(B207,'Entry List Master'!$A$2:$J$1058,2)),"",VLOOKUP(B207,'Entry List Master'!$A$2:$J$1058,2))</f>
        <v>Chris O'Connor</v>
      </c>
      <c r="E207" s="75" t="str">
        <f>IF(ISNA(VLOOKUP(B207,'Entry List Master'!$A$2:$J$1058,4)),"",VLOOKUP(B207,'Entry List Master'!$A$2:$J$1058,4))</f>
        <v>East Down AC</v>
      </c>
    </row>
    <row r="208" spans="1:5" ht="15">
      <c r="A208" s="73">
        <v>7</v>
      </c>
      <c r="D208" s="75">
        <f>IF(ISNA(VLOOKUP(B208,'Entry List Master'!$A$2:$J$1058,2)),"",VLOOKUP(B208,'Entry List Master'!$A$2:$J$1058,2))</f>
      </c>
      <c r="E208" s="75">
        <f>IF(ISNA(VLOOKUP(B208,'Entry List Master'!$A$2:$J$1058,4)),"",VLOOKUP(B208,'Entry List Master'!$A$2:$J$1058,4))</f>
      </c>
    </row>
    <row r="209" spans="1:5" ht="15">
      <c r="A209" s="73">
        <v>8</v>
      </c>
      <c r="D209" s="75">
        <f>IF(ISNA(VLOOKUP(B209,'Entry List Master'!$A$2:$J$1058,2)),"",VLOOKUP(B209,'Entry List Master'!$A$2:$J$1058,2))</f>
      </c>
      <c r="E209" s="75">
        <f>IF(ISNA(VLOOKUP(B209,'Entry List Master'!$A$2:$J$1058,4)),"",VLOOKUP(B209,'Entry List Master'!$A$2:$J$1058,4))</f>
      </c>
    </row>
    <row r="210" spans="1:5" ht="15">
      <c r="A210" s="73">
        <v>9</v>
      </c>
      <c r="D210" s="75">
        <f>IF(ISNA(VLOOKUP(B210,'Entry List Master'!$A$2:$J$1058,2)),"",VLOOKUP(B210,'Entry List Master'!$A$2:$J$1058,2))</f>
      </c>
      <c r="E210" s="75">
        <f>IF(ISNA(VLOOKUP(B210,'Entry List Master'!$A$2:$J$1058,4)),"",VLOOKUP(B210,'Entry List Master'!$A$2:$J$1058,4))</f>
      </c>
    </row>
    <row r="211" spans="1:5" ht="15">
      <c r="A211" s="73">
        <v>10</v>
      </c>
      <c r="D211" s="75">
        <f>IF(ISNA(VLOOKUP(B211,'Entry List Master'!$A$2:$J$1058,2)),"",VLOOKUP(B211,'Entry List Master'!$A$2:$J$1058,2))</f>
      </c>
      <c r="E211" s="75">
        <f>IF(ISNA(VLOOKUP(B211,'Entry List Master'!$A$2:$J$1058,4)),"",VLOOKUP(B211,'Entry List Master'!$A$2:$J$1058,4))</f>
      </c>
    </row>
    <row r="212" spans="1:5" ht="15">
      <c r="A212" s="73">
        <v>11</v>
      </c>
      <c r="D212" s="75">
        <f>IF(ISNA(VLOOKUP(B212,'Entry List Master'!$A$2:$J$1058,2)),"",VLOOKUP(B212,'Entry List Master'!$A$2:$J$1058,2))</f>
      </c>
      <c r="E212" s="75">
        <f>IF(ISNA(VLOOKUP(B212,'Entry List Master'!$A$2:$J$1058,4)),"",VLOOKUP(B212,'Entry List Master'!$A$2:$J$1058,4))</f>
      </c>
    </row>
    <row r="213" spans="1:5" ht="15">
      <c r="A213" s="73">
        <v>12</v>
      </c>
      <c r="D213" s="75">
        <f>IF(ISNA(VLOOKUP(B213,'Entry List Master'!$A$2:$J$1058,2)),"",VLOOKUP(B213,'Entry List Master'!$A$2:$J$1058,2))</f>
      </c>
      <c r="E213" s="75">
        <f>IF(ISNA(VLOOKUP(B213,'Entry List Master'!$A$2:$J$1058,4)),"",VLOOKUP(B213,'Entry List Master'!$A$2:$J$1058,4))</f>
      </c>
    </row>
    <row r="214" spans="4:5" ht="15">
      <c r="D214" s="75"/>
      <c r="E214" s="75"/>
    </row>
    <row r="215" spans="1:5" ht="15">
      <c r="A215" s="200" t="s">
        <v>57</v>
      </c>
      <c r="B215" s="200"/>
      <c r="C215" s="200"/>
      <c r="D215" s="200"/>
      <c r="E215" s="200"/>
    </row>
    <row r="216" spans="1:11" ht="15">
      <c r="A216" s="70" t="s">
        <v>14</v>
      </c>
      <c r="B216" s="70" t="s">
        <v>15</v>
      </c>
      <c r="C216" s="169" t="s">
        <v>16</v>
      </c>
      <c r="D216" s="70" t="s">
        <v>13</v>
      </c>
      <c r="E216" s="70" t="s">
        <v>1</v>
      </c>
      <c r="H216" s="71" t="s">
        <v>30</v>
      </c>
      <c r="I216" s="72" t="s">
        <v>35</v>
      </c>
      <c r="J216" s="71" t="s">
        <v>34</v>
      </c>
      <c r="K216" s="108" t="s">
        <v>168</v>
      </c>
    </row>
    <row r="217" spans="1:11" ht="15">
      <c r="A217" s="73">
        <v>1</v>
      </c>
      <c r="B217" s="69">
        <v>77</v>
      </c>
      <c r="C217" s="126">
        <v>5.56</v>
      </c>
      <c r="D217" s="75" t="str">
        <f>IF(ISNA(VLOOKUP(B217,'Entry List Master'!$A$2:$J$1058,2)),"",VLOOKUP(B217,'Entry List Master'!$A$2:$J$1058,2))</f>
        <v>Kerry McDowell</v>
      </c>
      <c r="E217" s="75" t="str">
        <f>IF(ISNA(VLOOKUP(B217,'Entry List Master'!$A$2:$J$1058,4)),"",VLOOKUP(B217,'Entry List Master'!$A$2:$J$1058,4))</f>
        <v>Dromore AC</v>
      </c>
      <c r="G217" s="76" t="s">
        <v>25</v>
      </c>
      <c r="H217" s="69">
        <f>IF(AND($A217=1,$E217=$H216),14,0)+IF(AND($A218=2,$E218=$H216),11,0)+IF(AND($A219=3,$E219=$H216),9,0)+IF(AND($A220=4,$E220=$H216),8,0)+IF(AND($A221=5,$E221=$H216),7,0)+IF(AND($A222=6,$E222=$H216),6,0)+IF(AND($A223=7,$E223=$H216),5,0)+IF(AND($A224=8,$E224=$H216),4,0)+IF(AND($A225=9,$E225=$H216),3,0)+IF(AND($A226=10,$E226=$H216),2,0)+IF(AND($A227=11,$E227=$H216),1,0)+IF(AND($A228=12,$E228=$H216),1,0)</f>
        <v>0</v>
      </c>
      <c r="I217" s="69">
        <f>IF(AND($A217=1,$E217=$I216),14,0)+IF(AND($A218=2,$E218=$I216),11,0)+IF(AND($A219=3,$E219=$I216),9,0)+IF(AND($A220=4,$E220=$I216),8,0)+IF(AND($A221=5,$E221=$I216),7,0)+IF(AND($A222=6,$E222=$I216),6,0)+IF(AND($A223=7,$E223=$I216),5,0)+IF(AND($A224=8,$E224=$I216),4,0)+IF(AND($A225=9,$E225=$I216),3,0)+IF(AND($A226=10,$E226=$I216),2,0)+IF(AND($A227=11,$E227=$I216),1,0)+IF(AND($A228=12,$E228=$I216),1,0)</f>
        <v>0</v>
      </c>
      <c r="J217" s="69">
        <f>IF(AND($A217=1,$E217=$J216),14,0)+IF(AND($A218=2,$E218=$J216),11,0)+IF(AND($A219=3,$E219=$J216),9,0)+IF(AND($A220=4,$E220=$J216),8,0)+IF(AND($A221=5,$E221=$J216),7,0)+IF(AND($A222=6,$E222=$J216),6,0)+IF(AND($A223=7,$E223=$J216),5,0)+IF(AND($A224=8,$E224=$J216),4,0)+IF(AND($A225=9,$E225=$J216),3,0)+IF(AND($A226=10,$E226=$J216),2,0)+IF(AND($A227=11,$E227=J216),1,0)+IF(AND($A228=12,$E228=$J216),1,0)</f>
        <v>36</v>
      </c>
      <c r="K217" s="69">
        <f>IF(AND($A217=1,$E217=$K216),14,0)+IF(AND($A218=2,$E218=$K216),11,0)+IF(AND($A219=3,$E219=$K216),9,0)+IF(AND($A220=4,$E220=$K216),8,0)+IF(AND($A221=5,$E221=$K216),7,0)+IF(AND($A222=6,$E222=$K216),6,0)+IF(AND($A223=7,$E223=$K216),5,0)+IF(AND($A224=8,$E224=$K216),4,0)+IF(AND($A225=9,$E225=$K216),3,0)+IF(AND($A226=10,$E226=$K216),2,0)+IF(AND($A227=11,$E227=K216),1,0)+IF(AND($A228=12,$E228=$K216),1,0)</f>
        <v>28</v>
      </c>
    </row>
    <row r="218" spans="1:11" ht="15">
      <c r="A218" s="73">
        <v>2</v>
      </c>
      <c r="B218" s="69">
        <v>59</v>
      </c>
      <c r="C218" s="69">
        <v>6.02</v>
      </c>
      <c r="D218" s="75" t="str">
        <f>IF(ISNA(VLOOKUP(B218,'Entry List Master'!$A$2:$J$1058,2)),"",VLOOKUP(B218,'Entry List Master'!$A$2:$J$1058,2))</f>
        <v>Laura Green</v>
      </c>
      <c r="E218" s="75" t="str">
        <f>IF(ISNA(VLOOKUP(B218,'Entry List Master'!$A$2:$J$1058,4)),"",VLOOKUP(B218,'Entry List Master'!$A$2:$J$1058,4))</f>
        <v>East Down AC</v>
      </c>
      <c r="G218" s="76" t="s">
        <v>27</v>
      </c>
      <c r="H218" s="77">
        <f>IF($H219&gt;=7,3,IF($H219&gt;=5,2,IF($H219&gt;=3,1,0)))</f>
        <v>0</v>
      </c>
      <c r="I218" s="77">
        <f>IF($I219&gt;=7,3,IF($I219&gt;=5,2,IF($I219&gt;=3,1,0)))</f>
        <v>0</v>
      </c>
      <c r="J218" s="77">
        <f>IF($J219&gt;=7,3,IF($J219&gt;=5,2,IF($J219&gt;=3,1,0)))</f>
        <v>2</v>
      </c>
      <c r="K218" s="77">
        <f>IF($K219&gt;=7,3,IF($K219&gt;=5,2,IF($K219&gt;=3,1,0)))</f>
        <v>1</v>
      </c>
    </row>
    <row r="219" spans="1:11" ht="15">
      <c r="A219" s="73">
        <v>3</v>
      </c>
      <c r="B219" s="69">
        <v>87</v>
      </c>
      <c r="C219" s="126">
        <v>6.04</v>
      </c>
      <c r="D219" s="75" t="str">
        <f>IF(ISNA(VLOOKUP(B219,'Entry List Master'!$A$2:$J$1058,2)),"",VLOOKUP(B219,'Entry List Master'!$A$2:$J$1058,2))</f>
        <v>Brooke Shaw</v>
      </c>
      <c r="E219" s="75" t="str">
        <f>IF(ISNA(VLOOKUP(B219,'Entry List Master'!$A$2:$J$1058,4)),"",VLOOKUP(B219,'Entry List Master'!$A$2:$J$1058,4))</f>
        <v>Dromore AC</v>
      </c>
      <c r="G219" s="76" t="s">
        <v>51</v>
      </c>
      <c r="H219" s="78">
        <f>COUNTIF($E217:$E228,H216)</f>
        <v>0</v>
      </c>
      <c r="I219" s="78">
        <f>COUNTIF($E217:$E228,I216)</f>
        <v>0</v>
      </c>
      <c r="J219" s="78">
        <f>COUNTIF($E217:$E228,J216)</f>
        <v>5</v>
      </c>
      <c r="K219" s="78">
        <f>COUNTIF($E217:$E228,K216)</f>
        <v>3</v>
      </c>
    </row>
    <row r="220" spans="1:11" ht="15">
      <c r="A220" s="73">
        <v>4</v>
      </c>
      <c r="B220" s="69">
        <v>8</v>
      </c>
      <c r="C220" s="126">
        <v>6.12</v>
      </c>
      <c r="D220" s="75" t="str">
        <f>IF(ISNA(VLOOKUP(B220,'Entry List Master'!$A$2:$J$1058,2)),"",VLOOKUP(B220,'Entry List Master'!$A$2:$J$1058,2))</f>
        <v>Aoife Cochrane</v>
      </c>
      <c r="E220" s="75" t="str">
        <f>IF(ISNA(VLOOKUP(B220,'Entry List Master'!$A$2:$J$1058,4)),"",VLOOKUP(B220,'Entry List Master'!$A$2:$J$1058,4))</f>
        <v>East Down AC</v>
      </c>
      <c r="G220" s="76" t="s">
        <v>26</v>
      </c>
      <c r="H220" s="69">
        <f>SUM(H217:H219)</f>
        <v>0</v>
      </c>
      <c r="I220" s="69">
        <f>SUM(I217:I219)</f>
        <v>0</v>
      </c>
      <c r="J220" s="69">
        <f>SUM(J217:J219)</f>
        <v>43</v>
      </c>
      <c r="K220" s="69">
        <f>SUM(K217:K219)</f>
        <v>32</v>
      </c>
    </row>
    <row r="221" spans="1:5" ht="15">
      <c r="A221" s="73">
        <v>5</v>
      </c>
      <c r="B221" s="69">
        <v>61</v>
      </c>
      <c r="C221" s="126">
        <v>6.13</v>
      </c>
      <c r="D221" s="75" t="str">
        <f>IF(ISNA(VLOOKUP(B221,'Entry List Master'!$A$2:$J$1058,2)),"",VLOOKUP(B221,'Entry List Master'!$A$2:$J$1058,2))</f>
        <v>Ella Carroll</v>
      </c>
      <c r="E221" s="75" t="str">
        <f>IF(ISNA(VLOOKUP(B221,'Entry List Master'!$A$2:$J$1058,4)),"",VLOOKUP(B221,'Entry List Master'!$A$2:$J$1058,4))</f>
        <v>East Down AC</v>
      </c>
    </row>
    <row r="222" spans="1:5" ht="15">
      <c r="A222" s="73">
        <v>6</v>
      </c>
      <c r="B222" s="69">
        <v>241</v>
      </c>
      <c r="C222" s="126">
        <v>6.17</v>
      </c>
      <c r="D222" s="75" t="str">
        <f>IF(ISNA(VLOOKUP(B222,'Entry List Master'!$A$2:$J$1058,2)),"",VLOOKUP(B222,'Entry List Master'!$A$2:$J$1058,2))</f>
        <v>Elisha Surginor</v>
      </c>
      <c r="E222" s="75" t="str">
        <f>IF(ISNA(VLOOKUP(B222,'Entry List Master'!$A$2:$J$1058,4)),"",VLOOKUP(B222,'Entry List Master'!$A$2:$J$1058,4))</f>
        <v>East Down AC</v>
      </c>
    </row>
    <row r="223" spans="1:5" ht="15">
      <c r="A223" s="73">
        <v>7</v>
      </c>
      <c r="B223" s="69">
        <v>206</v>
      </c>
      <c r="C223" s="126">
        <v>7.21</v>
      </c>
      <c r="D223" s="75" t="str">
        <f>IF(ISNA(VLOOKUP(B223,'Entry List Master'!$A$2:$J$1058,2)),"",VLOOKUP(B223,'Entry List Master'!$A$2:$J$1058,2))</f>
        <v>Katie Bell</v>
      </c>
      <c r="E223" s="75" t="str">
        <f>IF(ISNA(VLOOKUP(B223,'Entry List Master'!$A$2:$J$1058,4)),"",VLOOKUP(B223,'Entry List Master'!$A$2:$J$1058,4))</f>
        <v>Dromore AC</v>
      </c>
    </row>
    <row r="224" spans="1:5" ht="15">
      <c r="A224" s="73">
        <v>8</v>
      </c>
      <c r="B224" s="69">
        <v>191</v>
      </c>
      <c r="C224" s="126">
        <v>7.54</v>
      </c>
      <c r="D224" s="75" t="str">
        <f>IF(ISNA(VLOOKUP(B224,'Entry List Master'!$A$2:$J$1058,2)),"",VLOOKUP(B224,'Entry List Master'!$A$2:$J$1058,2))</f>
        <v>Dionne McEvoy</v>
      </c>
      <c r="E224" s="75" t="str">
        <f>IF(ISNA(VLOOKUP(B224,'Entry List Master'!$A$2:$J$1058,4)),"",VLOOKUP(B224,'Entry List Master'!$A$2:$J$1058,4))</f>
        <v>East Down AC</v>
      </c>
    </row>
    <row r="225" spans="1:5" ht="15">
      <c r="A225" s="73">
        <v>9</v>
      </c>
      <c r="D225" s="75">
        <f>IF(ISNA(VLOOKUP(B225,'Entry List Master'!$A$2:$J$1058,2)),"",VLOOKUP(B225,'Entry List Master'!$A$2:$J$1058,2))</f>
      </c>
      <c r="E225" s="75">
        <f>IF(ISNA(VLOOKUP(B225,'Entry List Master'!$A$2:$J$1058,4)),"",VLOOKUP(B225,'Entry List Master'!$A$2:$J$1058,4))</f>
      </c>
    </row>
    <row r="226" spans="1:5" ht="15">
      <c r="A226" s="73">
        <v>10</v>
      </c>
      <c r="D226" s="75">
        <f>IF(ISNA(VLOOKUP(B226,'Entry List Master'!$A$2:$J$1058,2)),"",VLOOKUP(B226,'Entry List Master'!$A$2:$J$1058,2))</f>
      </c>
      <c r="E226" s="75">
        <f>IF(ISNA(VLOOKUP(B226,'Entry List Master'!$A$2:$J$1058,4)),"",VLOOKUP(B226,'Entry List Master'!$A$2:$J$1058,4))</f>
      </c>
    </row>
    <row r="227" spans="1:5" ht="15">
      <c r="A227" s="73">
        <v>11</v>
      </c>
      <c r="D227" s="75">
        <f>IF(ISNA(VLOOKUP(B227,'Entry List Master'!$A$2:$J$1058,2)),"",VLOOKUP(B227,'Entry List Master'!$A$2:$J$1058,2))</f>
      </c>
      <c r="E227" s="75">
        <f>IF(ISNA(VLOOKUP(B227,'Entry List Master'!$A$2:$J$1058,4)),"",VLOOKUP(B227,'Entry List Master'!$A$2:$J$1058,4))</f>
      </c>
    </row>
    <row r="228" spans="1:5" ht="15">
      <c r="A228" s="73">
        <v>12</v>
      </c>
      <c r="D228" s="75">
        <f>IF(ISNA(VLOOKUP(B228,'Entry List Master'!$A$2:$J$1058,2)),"",VLOOKUP(B228,'Entry List Master'!$A$2:$J$1058,2))</f>
      </c>
      <c r="E228" s="75">
        <f>IF(ISNA(VLOOKUP(B228,'Entry List Master'!$A$2:$J$1058,4)),"",VLOOKUP(B228,'Entry List Master'!$A$2:$J$1058,4))</f>
      </c>
    </row>
    <row r="229" spans="4:5" ht="15">
      <c r="D229" s="75"/>
      <c r="E229" s="75"/>
    </row>
    <row r="230" spans="1:5" s="80" customFormat="1" ht="15">
      <c r="A230" s="200" t="s">
        <v>55</v>
      </c>
      <c r="B230" s="200"/>
      <c r="C230" s="200"/>
      <c r="D230" s="200"/>
      <c r="E230" s="200"/>
    </row>
    <row r="231" spans="1:11" s="80" customFormat="1" ht="15">
      <c r="A231" s="70" t="s">
        <v>14</v>
      </c>
      <c r="B231" s="70" t="s">
        <v>15</v>
      </c>
      <c r="C231" s="169" t="s">
        <v>16</v>
      </c>
      <c r="D231" s="70" t="s">
        <v>13</v>
      </c>
      <c r="E231" s="70" t="s">
        <v>1</v>
      </c>
      <c r="G231" s="69"/>
      <c r="H231" s="71" t="s">
        <v>30</v>
      </c>
      <c r="I231" s="72" t="s">
        <v>35</v>
      </c>
      <c r="J231" s="71" t="s">
        <v>34</v>
      </c>
      <c r="K231" s="108" t="s">
        <v>168</v>
      </c>
    </row>
    <row r="232" spans="1:11" ht="15">
      <c r="A232" s="73">
        <v>1</v>
      </c>
      <c r="B232" s="69">
        <v>107</v>
      </c>
      <c r="C232" s="126">
        <v>6.37</v>
      </c>
      <c r="D232" s="75" t="str">
        <f>IF(ISNA(VLOOKUP(B232,'Entry List Master'!$A$2:$J$1058,2)),"",VLOOKUP(B232,'Entry List Master'!$A$2:$J$1058,2))</f>
        <v>Jack McKibbin</v>
      </c>
      <c r="E232" s="75" t="str">
        <f>IF(ISNA(VLOOKUP(B232,'Entry List Master'!$A$2:$J$1058,4)),"",VLOOKUP(B232,'Entry List Master'!$A$2:$J$1058,4))</f>
        <v>Dromore AC</v>
      </c>
      <c r="G232" s="76" t="s">
        <v>25</v>
      </c>
      <c r="H232" s="69">
        <f>IF(AND($A232=1,$E232=$H231),14,0)+IF(AND($A233=2,$E233=$H231),11,0)+IF(AND($A234=3,$E234=$H231),9,0)+IF(AND($A235=4,$E235=$H231),8,0)+IF(AND($A236=5,$E236=$H231),7,0)+IF(AND($A237=6,$E237=$H231),6,0)+IF(AND($A238=7,$E238=$H231),5,0)+IF(AND($A239=8,$E239=$H231),4,0)+IF(AND($A240=9,$E240=$H231),3,0)+IF(AND($A241=10,$E241=$H231),2,0)+IF(AND($A242=11,$E242=$H231),1,0)+IF(AND($A243=12,$E243=$H231),1,0)</f>
        <v>18</v>
      </c>
      <c r="I232" s="69">
        <f>IF(AND($A232=1,$E232=$I231),14,0)+IF(AND($A233=2,$E233=$I231),11,0)+IF(AND($A234=3,$E234=$I231),9,0)+IF(AND($A235=4,$E235=$I231),8,0)+IF(AND($A236=5,$E236=$I231),7,0)+IF(AND($A241=6,$E241=$I231),6,0)+IF(AND($A242=7,$E242=$I231),5,0)+IF(AND($A243=8,$E243=$I231),4,0)+IF(AND($A244=9,$E244=$I231),3,0)+IF(AND($A245=10,$E245=$I231),2,0)+IF(AND($A246=11,$E246=$I231),1,0)+IF(AND($A247=12,$E247=$I231),1,0)</f>
        <v>8</v>
      </c>
      <c r="J232" s="69">
        <f>IF(AND($A232=1,$E232=$J231),14,0)+IF(AND($A233=2,$E233=$J231),11,0)+IF(AND($A234=3,$E234=$J231),9,0)+IF(AND($A235=4,$E235=$J231),8,0)+IF(AND($A236=5,$E236=$J231),7,0)+IF(AND($A237=6,$E237=$J231),6,0)+IF(AND($A238=7,$E238=$J231),5,0)+IF(AND($A239=8,$E239=$J231),4,0)+IF(AND($A240=9,$E240=$J231),3,0)+IF(AND($A241=10,$E241=$J231),2,0)+IF(AND($A242=11,$E242=J231),1,0)+IF(AND($A243=12,$E243=$J231),1,0)</f>
        <v>9</v>
      </c>
      <c r="K232" s="69">
        <f>IF(AND($A232=1,$E232=$K231),14,0)+IF(AND($A233=2,$E233=$K231),11,0)+IF(AND($A234=3,$E234=$K231),9,0)+IF(AND($A235=4,$E235=$K231),8,0)+IF(AND($A236=5,$E236=$K231),7,0)+IF(AND($A237=6,$E237=$K231),6,0)+IF(AND($A238=7,$E238=$K231),5,0)+IF(AND($A239=8,$E239=$K231),4,0)+IF(AND($A240=9,$E240=$K231),3,0)+IF(AND($A241=10,$E241=$K231),2,0)+IF(AND($A242=11,$E242=K231),1,0)+IF(AND($A243=12,$E243=$K231),1,0)</f>
        <v>32</v>
      </c>
    </row>
    <row r="233" spans="1:11" ht="15">
      <c r="A233" s="73">
        <v>2</v>
      </c>
      <c r="B233" s="69">
        <v>148</v>
      </c>
      <c r="C233" s="126">
        <v>6.43</v>
      </c>
      <c r="D233" s="75" t="str">
        <f>IF(ISNA(VLOOKUP(B233,'Entry List Master'!$A$2:$J$1058,2)),"",VLOOKUP(B233,'Entry List Master'!$A$2:$J$1058,2))</f>
        <v>Daniel Dawson</v>
      </c>
      <c r="E233" s="75" t="str">
        <f>IF(ISNA(VLOOKUP(B233,'Entry List Master'!$A$2:$J$1058,4)),"",VLOOKUP(B233,'Entry List Master'!$A$2:$J$1058,4))</f>
        <v>Dromore AC</v>
      </c>
      <c r="G233" s="76" t="s">
        <v>27</v>
      </c>
      <c r="H233" s="77">
        <f>IF($H234&gt;=7,3,IF($H234&gt;=5,2,IF($H234&gt;=3,1,0)))</f>
        <v>1</v>
      </c>
      <c r="I233" s="77">
        <f>IF($I234&gt;=7,3,IF($I234&gt;=5,2,IF($I234&gt;=3,1,0)))</f>
        <v>0</v>
      </c>
      <c r="J233" s="77">
        <f>IF($J234&gt;=7,3,IF($J234&gt;=5,2,IF($J234&gt;=3,1,0)))</f>
        <v>0</v>
      </c>
      <c r="K233" s="77">
        <f>IF($K234&gt;=7,3,IF($K234&gt;=5,2,IF($K234&gt;=3,1,0)))</f>
        <v>1</v>
      </c>
    </row>
    <row r="234" spans="1:11" ht="15">
      <c r="A234" s="73">
        <v>3</v>
      </c>
      <c r="B234" s="69">
        <v>45</v>
      </c>
      <c r="C234" s="126">
        <v>7.04</v>
      </c>
      <c r="D234" s="75" t="str">
        <f>IF(ISNA(VLOOKUP(B234,'Entry List Master'!$A$2:$J$1058,2)),"",VLOOKUP(B234,'Entry List Master'!$A$2:$J$1058,2))</f>
        <v>Caolan Atkinson</v>
      </c>
      <c r="E234" s="75" t="str">
        <f>IF(ISNA(VLOOKUP(B234,'Entry List Master'!$A$2:$J$1058,4)),"",VLOOKUP(B234,'Entry List Master'!$A$2:$J$1058,4))</f>
        <v>East Down AC</v>
      </c>
      <c r="G234" s="76" t="s">
        <v>51</v>
      </c>
      <c r="H234" s="78">
        <f>COUNTIF($E232:$E240,H231)</f>
        <v>4</v>
      </c>
      <c r="I234" s="78">
        <f>COUNTIF($E232:$E240,I231)</f>
        <v>1</v>
      </c>
      <c r="J234" s="78">
        <f>COUNTIF($E232:$E240,J231)</f>
        <v>1</v>
      </c>
      <c r="K234" s="78">
        <f>COUNTIF($E232:$E240,K231)</f>
        <v>3</v>
      </c>
    </row>
    <row r="235" spans="1:11" ht="15">
      <c r="A235" s="73">
        <v>4</v>
      </c>
      <c r="B235" s="69">
        <v>252</v>
      </c>
      <c r="C235" s="69">
        <v>7.11</v>
      </c>
      <c r="D235" s="75" t="str">
        <f>IF(ISNA(VLOOKUP(B235,'Entry List Master'!$A$2:$J$1058,2)),"",VLOOKUP(B235,'Entry List Master'!$A$2:$J$1058,2))</f>
        <v>Paraic Delahunt</v>
      </c>
      <c r="E235" s="75" t="str">
        <f>IF(ISNA(VLOOKUP(B235,'Entry List Master'!$A$2:$J$1058,4)),"",VLOOKUP(B235,'Entry List Master'!$A$2:$J$1058,4))</f>
        <v>Burren AC</v>
      </c>
      <c r="G235" s="76" t="s">
        <v>26</v>
      </c>
      <c r="H235" s="69">
        <f>SUM(H232:H234)</f>
        <v>23</v>
      </c>
      <c r="I235" s="69">
        <f>SUM(I232:I234)</f>
        <v>9</v>
      </c>
      <c r="J235" s="69">
        <f>SUM(J232:J234)</f>
        <v>10</v>
      </c>
      <c r="K235" s="69">
        <f>SUM(K232:K234)</f>
        <v>36</v>
      </c>
    </row>
    <row r="236" spans="1:5" ht="15">
      <c r="A236" s="73">
        <v>5</v>
      </c>
      <c r="B236" s="69">
        <v>81</v>
      </c>
      <c r="C236" s="69">
        <v>7.35</v>
      </c>
      <c r="D236" s="75" t="str">
        <f>IF(ISNA(VLOOKUP(B236,'Entry List Master'!$A$2:$J$1058,2)),"",VLOOKUP(B236,'Entry List Master'!$A$2:$J$1058,2))</f>
        <v>Benjamin McKibbin</v>
      </c>
      <c r="E236" s="75" t="str">
        <f>IF(ISNA(VLOOKUP(B236,'Entry List Master'!$A$2:$J$1058,4)),"",VLOOKUP(B236,'Entry List Master'!$A$2:$J$1058,4))</f>
        <v>Dromore AC</v>
      </c>
    </row>
    <row r="237" spans="1:11" ht="15">
      <c r="A237" s="73">
        <v>6</v>
      </c>
      <c r="B237" s="69">
        <v>124</v>
      </c>
      <c r="C237" s="126">
        <v>7.38</v>
      </c>
      <c r="D237" s="75" t="str">
        <f>IF(ISNA(VLOOKUP(B237,'Entry List Master'!$A$2:$J$1058,2)),"",VLOOKUP(B237,'Entry List Master'!$A$2:$J$1058,2))</f>
        <v>Daniel Molloy</v>
      </c>
      <c r="E237" s="75" t="str">
        <f>IF(ISNA(VLOOKUP(B237,'Entry List Master'!$A$2:$J$1058,4)),"",VLOOKUP(B237,'Entry List Master'!$A$2:$J$1058,4))</f>
        <v>Newcastle AC</v>
      </c>
      <c r="H237" s="77"/>
      <c r="J237" s="77"/>
      <c r="K237" s="77"/>
    </row>
    <row r="238" spans="1:11" ht="15">
      <c r="A238" s="73">
        <v>7</v>
      </c>
      <c r="B238" s="69">
        <v>93</v>
      </c>
      <c r="C238" s="126">
        <v>7.47</v>
      </c>
      <c r="D238" s="75" t="str">
        <f>IF(ISNA(VLOOKUP(B238,'Entry List Master'!$A$2:$J$1058,2)),"",VLOOKUP(B238,'Entry List Master'!$A$2:$J$1058,2))</f>
        <v>Jack Quinn</v>
      </c>
      <c r="E238" s="75" t="str">
        <f>IF(ISNA(VLOOKUP(B238,'Entry List Master'!$A$2:$J$1058,4)),"",VLOOKUP(B238,'Entry List Master'!$A$2:$J$1058,4))</f>
        <v>Newcastle AC</v>
      </c>
      <c r="H238" s="78"/>
      <c r="J238" s="78"/>
      <c r="K238" s="78"/>
    </row>
    <row r="239" spans="1:5" ht="15">
      <c r="A239" s="73">
        <v>8</v>
      </c>
      <c r="B239" s="69">
        <v>167</v>
      </c>
      <c r="C239" s="126">
        <v>7.49</v>
      </c>
      <c r="D239" s="75" t="str">
        <f>IF(ISNA(VLOOKUP(B239,'Entry List Master'!$A$2:$J$1058,2)),"",VLOOKUP(B239,'Entry List Master'!$A$2:$J$1058,2))</f>
        <v>Conor Leckey</v>
      </c>
      <c r="E239" s="75" t="str">
        <f>IF(ISNA(VLOOKUP(B239,'Entry List Master'!$A$2:$J$1058,4)),"",VLOOKUP(B239,'Entry List Master'!$A$2:$J$1058,4))</f>
        <v>Newcastle AC</v>
      </c>
    </row>
    <row r="240" spans="1:5" ht="15">
      <c r="A240" s="73">
        <v>9</v>
      </c>
      <c r="B240" s="69">
        <v>55</v>
      </c>
      <c r="C240" s="126">
        <v>8.33</v>
      </c>
      <c r="D240" s="75" t="str">
        <f>IF(ISNA(VLOOKUP(B240,'Entry List Master'!$A$2:$J$1058,2)),"",VLOOKUP(B240,'Entry List Master'!$A$2:$J$1058,2))</f>
        <v>Eoghan Knight</v>
      </c>
      <c r="E240" s="75" t="str">
        <f>IF(ISNA(VLOOKUP(B240,'Entry List Master'!$A$2:$J$1058,4)),"",VLOOKUP(B240,'Entry List Master'!$A$2:$J$1058,4))</f>
        <v>Newcastle AC</v>
      </c>
    </row>
    <row r="241" spans="4:11" ht="15">
      <c r="D241" s="75"/>
      <c r="E241" s="75"/>
      <c r="H241" s="77"/>
      <c r="J241" s="77"/>
      <c r="K241" s="77"/>
    </row>
    <row r="242" spans="1:11" s="80" customFormat="1" ht="15">
      <c r="A242" s="200" t="s">
        <v>58</v>
      </c>
      <c r="B242" s="200"/>
      <c r="C242" s="200"/>
      <c r="D242" s="200"/>
      <c r="E242" s="200"/>
      <c r="H242" s="78"/>
      <c r="J242" s="78"/>
      <c r="K242" s="78"/>
    </row>
    <row r="243" spans="1:11" s="80" customFormat="1" ht="15">
      <c r="A243" s="70" t="s">
        <v>14</v>
      </c>
      <c r="B243" s="70" t="s">
        <v>15</v>
      </c>
      <c r="C243" s="169" t="s">
        <v>16</v>
      </c>
      <c r="D243" s="70" t="s">
        <v>13</v>
      </c>
      <c r="E243" s="70" t="s">
        <v>1</v>
      </c>
      <c r="G243" s="69"/>
      <c r="H243" s="108" t="s">
        <v>30</v>
      </c>
      <c r="I243" s="72" t="s">
        <v>35</v>
      </c>
      <c r="J243" s="108" t="s">
        <v>34</v>
      </c>
      <c r="K243" s="108" t="s">
        <v>168</v>
      </c>
    </row>
    <row r="244" spans="1:11" ht="15">
      <c r="A244" s="73">
        <v>1</v>
      </c>
      <c r="B244" s="69">
        <v>86</v>
      </c>
      <c r="C244" s="126">
        <v>6.58</v>
      </c>
      <c r="D244" s="75" t="str">
        <f>IF(ISNA(VLOOKUP(B244,'Entry List Master'!$A$2:$J$1058,2)),"",VLOOKUP(B244,'Entry List Master'!$A$2:$J$1058,2))</f>
        <v>Laura Gardiner</v>
      </c>
      <c r="E244" s="75" t="str">
        <f>IF(ISNA(VLOOKUP(B244,'Entry List Master'!$A$2:$J$1058,4)),"",VLOOKUP(B244,'Entry List Master'!$A$2:$J$1058,4))</f>
        <v>East Down AC</v>
      </c>
      <c r="G244" s="76" t="s">
        <v>25</v>
      </c>
      <c r="H244" s="69">
        <f>IF(AND($A244=1,$E244=$H243),14,0)+IF(AND($A245=2,$E245=$H243),11,0)+IF(AND($A246=3,$E246=$H243),9,0)+IF(AND($A247=4,$E247=$H243),8,0)+IF(AND($A248=5,$E248=$H243),7,0)+IF(AND($A249=6,$E249=$H243),6,0)+IF(AND($A250=7,$E250=$H243),5,0)+IF(AND($A251=8,$E251=$H243),4,0)+IF(AND($A252=9,$E252=$H243),3,0)+IF(AND($A253=10,$E253=$H243),2,0)+IF(AND($A254=11,$E254=$H243),1,0)+IF(AND($A255=12,$E255=$H243),1,0)</f>
        <v>34</v>
      </c>
      <c r="I244" s="69">
        <f>IF(AND($A244=1,$E244=$I243),14,0)+IF(AND($A245=2,$E245=$I243),11,0)+IF(AND($A246=3,$E246=$I243),9,0)+IF(AND($A247=4,$E247=$I243),8,0)+IF(AND($A248=5,$E248=$I243),7,0)+IF(AND($A249=6,$E249=$I243),6,0)+IF(AND($A250=7,$E250=$I243),5,0)+IF(AND($A251=8,$E251=$I243),4,0)+IF(AND($A252=9,$E252=$I243),3,0)+IF(AND($A253=10,$E253=$I243),2,0)+IF(AND($A254=11,$E254=$I243),1,0)+IF(AND($A255=12,$E255=$I243),1,0)</f>
        <v>0</v>
      </c>
      <c r="J244" s="69">
        <f>IF(AND($A244=1,$E244=$J243),14,0)+IF(AND($A245=2,$E245=$J243),11,0)+IF(AND($A246=3,$E246=$J243),9,0)+IF(AND($A247=4,$E247=$J243),8,0)+IF(AND($A248=5,$E248=$J243),7,0)+IF(AND($A249=6,$E249=$J243),6,0)+IF(AND($A250=7,$E250=$J243),5,0)+IF(AND($A251=8,$E251=$J243),4,0)+IF(AND($A252=9,$E252=$J243),3,0)+IF(AND($A253=10,$E253=$J243),2,0)+IF(AND($A254=11,$E254=J243),1,0)+IF(AND($A255=12,$E255=$J243),1,0)</f>
        <v>21</v>
      </c>
      <c r="K244" s="69">
        <f>IF(AND($A244=1,$E244=$K243),14,0)+IF(AND($A245=2,$E245=$K243),11,0)+IF(AND($A246=3,$E246=$K243),9,0)+IF(AND($A247=4,$E247=$K243),8,0)+IF(AND($A248=5,$E248=$K243),7,0)+IF(AND($A249=6,$E249=$K243),6,0)+IF(AND($A250=7,$E250=$K243),5,0)+IF(AND($A251=8,$E251=$K243),4,0)+IF(AND($A252=9,$E252=$K243),3,0)+IF(AND($A253=10,$E253=$K243),2,0)+IF(AND($A254=11,$E254=K243),1,0)+IF(AND($A255=12,$E255=$K243),1,0)</f>
        <v>0</v>
      </c>
    </row>
    <row r="245" spans="1:11" ht="15">
      <c r="A245" s="73">
        <v>2</v>
      </c>
      <c r="B245" s="69">
        <v>119</v>
      </c>
      <c r="C245" s="126">
        <v>7.33</v>
      </c>
      <c r="D245" s="75" t="str">
        <f>IF(ISNA(VLOOKUP(B245,'Entry List Master'!$A$2:$J$1058,2)),"",VLOOKUP(B245,'Entry List Master'!$A$2:$J$1058,2))</f>
        <v>Eilis Doyle</v>
      </c>
      <c r="E245" s="75" t="str">
        <f>IF(ISNA(VLOOKUP(B245,'Entry List Master'!$A$2:$J$1058,4)),"",VLOOKUP(B245,'Entry List Master'!$A$2:$J$1058,4))</f>
        <v>Newcastle AC</v>
      </c>
      <c r="G245" s="76" t="s">
        <v>27</v>
      </c>
      <c r="H245" s="77">
        <f>IF($H246&gt;=7,3,IF($H246&gt;=5,2,IF($H246&gt;=3,1,0)))</f>
        <v>1</v>
      </c>
      <c r="I245" s="77">
        <f>IF($I246&gt;=7,3,IF($I246&gt;=5,2,IF($I246&gt;=3,1,0)))</f>
        <v>0</v>
      </c>
      <c r="J245" s="77">
        <f>IF($J246&gt;=7,3,IF($J246&gt;=5,2,IF($J246&gt;=3,1,0)))</f>
        <v>0</v>
      </c>
      <c r="K245" s="77">
        <f>IF($K246&gt;=7,3,IF($K246&gt;=5,2,IF($K246&gt;=3,1,0)))</f>
        <v>0</v>
      </c>
    </row>
    <row r="246" spans="1:11" ht="15">
      <c r="A246" s="73">
        <v>3</v>
      </c>
      <c r="B246" s="69">
        <v>118</v>
      </c>
      <c r="C246" s="126">
        <v>7.39</v>
      </c>
      <c r="D246" s="75" t="str">
        <f>IF(ISNA(VLOOKUP(B246,'Entry List Master'!$A$2:$J$1058,2)),"",VLOOKUP(B246,'Entry List Master'!$A$2:$J$1058,2))</f>
        <v>Caitriona Doyle</v>
      </c>
      <c r="E246" s="75" t="str">
        <f>IF(ISNA(VLOOKUP(B246,'Entry List Master'!$A$2:$J$1058,4)),"",VLOOKUP(B246,'Entry List Master'!$A$2:$J$1058,4))</f>
        <v>Newcastle AC</v>
      </c>
      <c r="G246" s="76" t="s">
        <v>51</v>
      </c>
      <c r="H246" s="78">
        <f>COUNTIF($E244:$E249,H243)</f>
        <v>4</v>
      </c>
      <c r="I246" s="78">
        <f>COUNTIF($E244:$E249,I243)</f>
        <v>0</v>
      </c>
      <c r="J246" s="78">
        <f>COUNTIF($E244:$E249,J243)</f>
        <v>2</v>
      </c>
      <c r="K246" s="78">
        <f>COUNTIF($E244:$E249,K243)</f>
        <v>0</v>
      </c>
    </row>
    <row r="247" spans="1:11" ht="15">
      <c r="A247" s="73">
        <v>4</v>
      </c>
      <c r="B247" s="69">
        <v>117</v>
      </c>
      <c r="C247" s="126">
        <v>7.46</v>
      </c>
      <c r="D247" s="75" t="str">
        <f>IF(ISNA(VLOOKUP(B247,'Entry List Master'!$A$2:$J$1058,2)),"",VLOOKUP(B247,'Entry List Master'!$A$2:$J$1058,2))</f>
        <v>Niamh Doyle</v>
      </c>
      <c r="E247" s="75" t="str">
        <f>IF(ISNA(VLOOKUP(B247,'Entry List Master'!$A$2:$J$1058,4)),"",VLOOKUP(B247,'Entry List Master'!$A$2:$J$1058,4))</f>
        <v>Newcastle AC</v>
      </c>
      <c r="G247" s="76" t="s">
        <v>26</v>
      </c>
      <c r="H247" s="69">
        <f>SUM(H244:H246)</f>
        <v>39</v>
      </c>
      <c r="I247" s="69">
        <f>SUM(I244:I246)</f>
        <v>0</v>
      </c>
      <c r="J247" s="69">
        <f>SUM(J244:J246)</f>
        <v>23</v>
      </c>
      <c r="K247" s="69">
        <f>SUM(K244:K246)</f>
        <v>0</v>
      </c>
    </row>
    <row r="248" spans="1:5" ht="15">
      <c r="A248" s="73">
        <v>5</v>
      </c>
      <c r="B248" s="69">
        <v>129</v>
      </c>
      <c r="C248" s="126">
        <v>7.56</v>
      </c>
      <c r="D248" s="75" t="str">
        <f>IF(ISNA(VLOOKUP(B248,'Entry List Master'!$A$2:$J$1058,2)),"",VLOOKUP(B248,'Entry List Master'!$A$2:$J$1058,2))</f>
        <v>Amy Godfrey</v>
      </c>
      <c r="E248" s="75" t="str">
        <f>IF(ISNA(VLOOKUP(B248,'Entry List Master'!$A$2:$J$1058,4)),"",VLOOKUP(B248,'Entry List Master'!$A$2:$J$1058,4))</f>
        <v>East Down AC</v>
      </c>
    </row>
    <row r="249" spans="1:7" ht="15">
      <c r="A249" s="73">
        <v>6</v>
      </c>
      <c r="B249" s="69">
        <v>6</v>
      </c>
      <c r="C249" s="69">
        <v>8.44</v>
      </c>
      <c r="D249" s="75" t="str">
        <f>IF(ISNA(VLOOKUP(B249,'Entry List Master'!$A$2:$J$1058,2)),"",VLOOKUP(B249,'Entry List Master'!$A$2:$J$1058,2))</f>
        <v>Kerri Valentine</v>
      </c>
      <c r="E249" s="75" t="str">
        <f>IF(ISNA(VLOOKUP(B249,'Entry List Master'!$A$2:$J$1058,4)),"",VLOOKUP(B249,'Entry List Master'!$A$2:$J$1058,4))</f>
        <v>Newcastle AC</v>
      </c>
      <c r="G249" s="76" t="s">
        <v>68</v>
      </c>
    </row>
    <row r="250" spans="8:11" ht="15">
      <c r="H250" s="71" t="s">
        <v>30</v>
      </c>
      <c r="I250" s="72" t="s">
        <v>35</v>
      </c>
      <c r="J250" s="71" t="s">
        <v>34</v>
      </c>
      <c r="K250" s="108" t="s">
        <v>168</v>
      </c>
    </row>
    <row r="251" spans="7:11" ht="15">
      <c r="G251" s="76" t="s">
        <v>52</v>
      </c>
      <c r="H251" s="69">
        <f>SUM(H$6+H$44+H$78+H$112+H$144+H$175+H$205+$H235)</f>
        <v>220</v>
      </c>
      <c r="I251" s="69">
        <f>SUM(I$6+I$44+I$78+I$112+I$144+I$175+I$205+$H235)</f>
        <v>115</v>
      </c>
      <c r="J251" s="69">
        <f>SUM(J$6+J$44+J$78+J$112+J$144+J$175+J$205+$J235)</f>
        <v>127</v>
      </c>
      <c r="K251" s="69">
        <f>SUM(K$6+K$44+K$78+K$112+K$144+K$175+K$205+$K235)</f>
        <v>107</v>
      </c>
    </row>
    <row r="252" spans="7:11" ht="15">
      <c r="G252" s="76" t="s">
        <v>53</v>
      </c>
      <c r="H252" s="69">
        <f>SUM(H$25+H$61+H$94+H$127+H$159+H$190+H$220+$H247)</f>
        <v>255</v>
      </c>
      <c r="I252" s="69">
        <f>SUM(I$25+I$61+I$94+I$127+I$159+I$190+I$220+$H247)</f>
        <v>113</v>
      </c>
      <c r="J252" s="69">
        <f>SUM(J$25+J$61+J$94+J$127+J$159+J$190+J$220+$J247)</f>
        <v>169</v>
      </c>
      <c r="K252" s="69">
        <f>SUM(K$25+K$61+K$94+K$127+K$159+K$190+K$220+$K247)</f>
        <v>32</v>
      </c>
    </row>
    <row r="253" ht="15">
      <c r="B253" s="77"/>
    </row>
    <row r="254" spans="2:7" ht="15">
      <c r="B254" s="78"/>
      <c r="G254" s="76" t="s">
        <v>68</v>
      </c>
    </row>
    <row r="255" spans="8:11" ht="15">
      <c r="H255" s="71" t="s">
        <v>30</v>
      </c>
      <c r="I255" s="72" t="s">
        <v>35</v>
      </c>
      <c r="J255" s="71" t="s">
        <v>34</v>
      </c>
      <c r="K255" s="108" t="s">
        <v>168</v>
      </c>
    </row>
    <row r="256" spans="2:11" ht="15">
      <c r="B256" s="77"/>
      <c r="G256" s="76" t="s">
        <v>63</v>
      </c>
      <c r="H256" s="69">
        <f>SUM(H$6+H$44+H$78+H$112)</f>
        <v>146</v>
      </c>
      <c r="I256" s="69">
        <f>SUM(I$6+I$44+I$78+I$112)</f>
        <v>46</v>
      </c>
      <c r="J256" s="69">
        <f>SUM(J$6+J$44+J$78+J$112)</f>
        <v>71</v>
      </c>
      <c r="K256" s="69">
        <f>SUM(K$6+K$44+K$78+K$112)</f>
        <v>18</v>
      </c>
    </row>
    <row r="257" spans="2:11" ht="15">
      <c r="B257" s="78"/>
      <c r="G257" s="76" t="s">
        <v>64</v>
      </c>
      <c r="H257" s="69">
        <f>SUM(H$25+H$61+H$94+H$127)</f>
        <v>150</v>
      </c>
      <c r="I257" s="69">
        <f>SUM(I$25+I$61+I$94+I$127)</f>
        <v>62</v>
      </c>
      <c r="J257" s="69">
        <f>SUM(J$25+J$61+J$94+J$127)</f>
        <v>45</v>
      </c>
      <c r="K257" s="69">
        <f>SUM(K$25+K$61+K$94+K$127)</f>
        <v>0</v>
      </c>
    </row>
    <row r="258" spans="7:11" ht="15">
      <c r="G258" s="76" t="s">
        <v>65</v>
      </c>
      <c r="H258" s="69">
        <f>SUM(H$144+H$175+H$205+$H235)</f>
        <v>74</v>
      </c>
      <c r="I258" s="69">
        <f>SUM(I$144+I$175+I$205+$I235)</f>
        <v>55</v>
      </c>
      <c r="J258" s="69">
        <f>SUM(J$144+J$175+J$205+$J235)</f>
        <v>56</v>
      </c>
      <c r="K258" s="69">
        <f>SUM(K$144+K$175+K$205+$K235)</f>
        <v>89</v>
      </c>
    </row>
    <row r="259" spans="7:11" ht="15">
      <c r="G259" s="83" t="s">
        <v>66</v>
      </c>
      <c r="H259" s="69">
        <f>SUM(H$159+H$190+H$220+$H247)</f>
        <v>105</v>
      </c>
      <c r="I259" s="69">
        <f>SUM(I$159+I$190+I$220+$I247)</f>
        <v>12</v>
      </c>
      <c r="J259" s="69">
        <f>SUM(J$159+J$190+J$220+$J247)</f>
        <v>124</v>
      </c>
      <c r="K259" s="69">
        <f>SUM(K$159+K$190+K$220+$K247)</f>
        <v>32</v>
      </c>
    </row>
    <row r="261" spans="7:11" ht="15">
      <c r="G261" s="76"/>
      <c r="I261" s="71"/>
      <c r="J261" s="72"/>
      <c r="K261" s="71"/>
    </row>
    <row r="262" ht="15">
      <c r="H262" s="76"/>
    </row>
    <row r="264" ht="15">
      <c r="G264" s="76"/>
    </row>
  </sheetData>
  <sheetProtection/>
  <mergeCells count="16">
    <mergeCell ref="A185:E185"/>
    <mergeCell ref="A200:E200"/>
    <mergeCell ref="A1:E1"/>
    <mergeCell ref="A20:E20"/>
    <mergeCell ref="A39:E39"/>
    <mergeCell ref="A56:E56"/>
    <mergeCell ref="A230:E230"/>
    <mergeCell ref="A242:E242"/>
    <mergeCell ref="A73:E73"/>
    <mergeCell ref="A89:E89"/>
    <mergeCell ref="A215:E215"/>
    <mergeCell ref="A107:E107"/>
    <mergeCell ref="A122:E122"/>
    <mergeCell ref="A139:E139"/>
    <mergeCell ref="A154:E154"/>
    <mergeCell ref="A170:E170"/>
  </mergeCells>
  <printOptions gridLines="1" headings="1"/>
  <pageMargins left="0.7" right="0.7" top="0.75" bottom="0.75" header="0.3" footer="0.3"/>
  <pageSetup horizontalDpi="300" verticalDpi="300" orientation="portrait" paperSize="9" r:id="rId1"/>
  <headerFooter alignWithMargins="0">
    <oddHeader>&amp;CMcGrady Financial Services Junior Cross Country Series 
Race 3 : Castleward, November 18th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4"/>
  <sheetViews>
    <sheetView zoomScale="85" zoomScaleNormal="85" zoomScalePageLayoutView="0" workbookViewId="0" topLeftCell="A238">
      <selection activeCell="H258" sqref="H258:K259"/>
    </sheetView>
  </sheetViews>
  <sheetFormatPr defaultColWidth="9.140625" defaultRowHeight="12.75"/>
  <cols>
    <col min="1" max="1" width="13.00390625" style="73" customWidth="1"/>
    <col min="2" max="2" width="14.7109375" style="69" customWidth="1"/>
    <col min="3" max="3" width="11.28125" style="126" customWidth="1"/>
    <col min="4" max="4" width="28.8515625" style="69" customWidth="1"/>
    <col min="5" max="5" width="14.7109375" style="69" customWidth="1"/>
    <col min="6" max="6" width="11.57421875" style="69" customWidth="1"/>
    <col min="7" max="7" width="14.57421875" style="69" customWidth="1"/>
    <col min="8" max="8" width="19.00390625" style="69" customWidth="1"/>
    <col min="9" max="9" width="15.28125" style="69" customWidth="1"/>
    <col min="10" max="10" width="15.421875" style="69" customWidth="1"/>
    <col min="11" max="11" width="17.00390625" style="69" customWidth="1"/>
    <col min="12" max="16384" width="9.140625" style="69" customWidth="1"/>
  </cols>
  <sheetData>
    <row r="1" spans="1:5" ht="15">
      <c r="A1" s="201" t="s">
        <v>20</v>
      </c>
      <c r="B1" s="201"/>
      <c r="C1" s="201"/>
      <c r="D1" s="201"/>
      <c r="E1" s="201"/>
    </row>
    <row r="2" spans="1:11" ht="15">
      <c r="A2" s="70" t="s">
        <v>14</v>
      </c>
      <c r="B2" s="70" t="s">
        <v>15</v>
      </c>
      <c r="C2" s="169" t="s">
        <v>16</v>
      </c>
      <c r="D2" s="70" t="s">
        <v>13</v>
      </c>
      <c r="E2" s="70" t="s">
        <v>1</v>
      </c>
      <c r="H2" s="71" t="s">
        <v>30</v>
      </c>
      <c r="I2" s="72" t="s">
        <v>35</v>
      </c>
      <c r="J2" s="71" t="s">
        <v>34</v>
      </c>
      <c r="K2" s="76" t="s">
        <v>168</v>
      </c>
    </row>
    <row r="3" spans="1:11" ht="15">
      <c r="A3" s="73">
        <v>1</v>
      </c>
      <c r="B3" s="69">
        <v>125</v>
      </c>
      <c r="D3" s="75" t="str">
        <f>IF(ISNA(VLOOKUP(B3,'Entry List Master'!$A$2:$J$1058,2)),"",VLOOKUP(B3,'Entry List Master'!$A$2:$J$1058,2))</f>
        <v>James McVeigh</v>
      </c>
      <c r="E3" s="75" t="str">
        <f>IF(ISNA(VLOOKUP(B3,'Entry List Master'!$A$2:$J$1058,4)),"",VLOOKUP(B3,'Entry List Master'!$A$2:$J$1058,4))</f>
        <v>Newcastle AC</v>
      </c>
      <c r="G3" s="76" t="s">
        <v>25</v>
      </c>
      <c r="H3" s="69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29</v>
      </c>
      <c r="I3" s="69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11</v>
      </c>
      <c r="J3" s="69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9</v>
      </c>
      <c r="K3" s="69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0</v>
      </c>
    </row>
    <row r="4" spans="1:12" ht="15">
      <c r="A4" s="73">
        <v>2</v>
      </c>
      <c r="B4" s="69">
        <v>161</v>
      </c>
      <c r="D4" s="75" t="str">
        <f>IF(ISNA(VLOOKUP(B4,'Entry List Master'!$A$2:$J$1058,2)),"",VLOOKUP(B4,'Entry List Master'!$A$2:$J$1058,2))</f>
        <v>Michael Keohane</v>
      </c>
      <c r="E4" s="75" t="str">
        <f>IF(ISNA(VLOOKUP(B4,'Entry List Master'!$A$2:$J$1058,4)),"",VLOOKUP(B4,'Entry List Master'!$A$2:$J$1058,4))</f>
        <v>Burren AC</v>
      </c>
      <c r="G4" s="76" t="s">
        <v>27</v>
      </c>
      <c r="H4" s="77">
        <f>IF($H5&gt;=7,3,IF($H5&gt;=5,2,IF($H5&gt;=3,1,0)))</f>
        <v>3</v>
      </c>
      <c r="I4" s="77">
        <f>IF(I$5&gt;=7,3,IF(I$5&gt;=5,2,IF(I$5&gt;=3,1,0)))</f>
        <v>0</v>
      </c>
      <c r="J4" s="77">
        <f>IF(J$5&gt;=7,3,IF(J$5&gt;=5,2,IF(J$5&gt;=3,1,0)))</f>
        <v>0</v>
      </c>
      <c r="K4" s="77">
        <f>IF(K$5&gt;=7,3,IF(K$5&gt;=5,2,IF(K$5&gt;=3,1,0)))</f>
        <v>0</v>
      </c>
      <c r="L4" s="77"/>
    </row>
    <row r="5" spans="1:11" ht="15">
      <c r="A5" s="73">
        <v>3</v>
      </c>
      <c r="B5" s="69">
        <v>209</v>
      </c>
      <c r="D5" s="75" t="str">
        <f>IF(ISNA(VLOOKUP(B5,'Entry List Master'!$A$2:$J$1058,2)),"",VLOOKUP(B5,'Entry List Master'!$A$2:$J$1058,2))</f>
        <v>Jamie McDowell</v>
      </c>
      <c r="E5" s="75" t="str">
        <f>IF(ISNA(VLOOKUP(B5,'Entry List Master'!$A$2:$J$1058,4)),"",VLOOKUP(B5,'Entry List Master'!$A$2:$J$1058,4))</f>
        <v>East Down AC</v>
      </c>
      <c r="G5" s="76" t="s">
        <v>51</v>
      </c>
      <c r="H5" s="78">
        <f>COUNTIF($E3:$E18,H2)</f>
        <v>7</v>
      </c>
      <c r="I5" s="78">
        <f>COUNTIF($E3:$E18,I2)</f>
        <v>1</v>
      </c>
      <c r="J5" s="78">
        <f>COUNTIF($E3:$E18,J2)</f>
        <v>1</v>
      </c>
      <c r="K5" s="78">
        <f>COUNTIF($E3:$E18,K2)</f>
        <v>1</v>
      </c>
    </row>
    <row r="6" spans="1:11" ht="15">
      <c r="A6" s="73">
        <v>4</v>
      </c>
      <c r="B6" s="69">
        <v>71</v>
      </c>
      <c r="D6" s="75" t="str">
        <f>IF(ISNA(VLOOKUP(B6,'Entry List Master'!$A$2:$J$1058,2)),"",VLOOKUP(B6,'Entry List Master'!$A$2:$J$1058,2))</f>
        <v>CJ McCaul</v>
      </c>
      <c r="E6" s="75" t="str">
        <f>IF(ISNA(VLOOKUP(B6,'Entry List Master'!$A$2:$J$1058,4)),"",VLOOKUP(B6,'Entry List Master'!$A$2:$J$1058,4))</f>
        <v>3 Ways AC</v>
      </c>
      <c r="G6" s="76" t="s">
        <v>26</v>
      </c>
      <c r="H6" s="69">
        <f>SUM(H3:H5)</f>
        <v>39</v>
      </c>
      <c r="I6" s="69">
        <f>SUM(I3:I5)</f>
        <v>12</v>
      </c>
      <c r="J6" s="69">
        <f>SUM(J3:J5)</f>
        <v>10</v>
      </c>
      <c r="K6" s="69">
        <f>SUM(K3:K5)</f>
        <v>1</v>
      </c>
    </row>
    <row r="7" spans="1:5" ht="15">
      <c r="A7" s="73">
        <v>5</v>
      </c>
      <c r="B7" s="69">
        <v>203</v>
      </c>
      <c r="D7" s="75" t="str">
        <f>IF(ISNA(VLOOKUP(B7,'Entry List Master'!$A$2:$J$1058,2)),"",VLOOKUP(B7,'Entry List Master'!$A$2:$J$1058,2))</f>
        <v>Donal Coffey</v>
      </c>
      <c r="E7" s="75" t="str">
        <f>IF(ISNA(VLOOKUP(B7,'Entry List Master'!$A$2:$J$1058,4)),"",VLOOKUP(B7,'Entry List Master'!$A$2:$J$1058,4))</f>
        <v>3 Ways AC</v>
      </c>
    </row>
    <row r="8" spans="1:5" ht="15">
      <c r="A8" s="73">
        <v>6</v>
      </c>
      <c r="B8" s="69">
        <v>194</v>
      </c>
      <c r="D8" s="75" t="str">
        <f>IF(ISNA(VLOOKUP(B8,'Entry List Master'!$A$2:$J$1058,2)),"",VLOOKUP(B8,'Entry List Master'!$A$2:$J$1058,2))</f>
        <v>Ryan Tweedy</v>
      </c>
      <c r="E8" s="75" t="str">
        <f>IF(ISNA(VLOOKUP(B8,'Entry List Master'!$A$2:$J$1058,4)),"",VLOOKUP(B8,'Entry List Master'!$A$2:$J$1058,4))</f>
        <v>Newcastle AC</v>
      </c>
    </row>
    <row r="9" spans="1:5" ht="15">
      <c r="A9" s="73">
        <v>7</v>
      </c>
      <c r="B9" s="69">
        <v>43</v>
      </c>
      <c r="D9" s="75" t="str">
        <f>IF(ISNA(VLOOKUP(B9,'Entry List Master'!$A$2:$J$1058,2)),"",VLOOKUP(B9,'Entry List Master'!$A$2:$J$1058,2))</f>
        <v>Cormac McGovern</v>
      </c>
      <c r="E9" s="75" t="str">
        <f>IF(ISNA(VLOOKUP(B9,'Entry List Master'!$A$2:$J$1058,4)),"",VLOOKUP(B9,'Entry List Master'!$A$2:$J$1058,4))</f>
        <v>3 Ways AC</v>
      </c>
    </row>
    <row r="10" spans="1:5" ht="15">
      <c r="A10" s="73">
        <v>8</v>
      </c>
      <c r="B10" s="69">
        <v>36</v>
      </c>
      <c r="D10" s="75" t="str">
        <f>IF(ISNA(VLOOKUP(B10,'Entry List Master'!$A$2:$J$1058,2)),"",VLOOKUP(B10,'Entry List Master'!$A$2:$J$1058,2))</f>
        <v>Aodhan Bardon</v>
      </c>
      <c r="E10" s="75" t="str">
        <f>IF(ISNA(VLOOKUP(B10,'Entry List Master'!$A$2:$J$1058,4)),"",VLOOKUP(B10,'Entry List Master'!$A$2:$J$1058,4))</f>
        <v>Newcastle AC</v>
      </c>
    </row>
    <row r="11" spans="1:12" ht="15">
      <c r="A11" s="73">
        <v>9</v>
      </c>
      <c r="B11" s="69">
        <v>136</v>
      </c>
      <c r="D11" s="75" t="str">
        <f>IF(ISNA(VLOOKUP(B11,'Entry List Master'!$A$2:$J$1058,2)),"",VLOOKUP(B11,'Entry List Master'!$A$2:$J$1058,2))</f>
        <v>Patrick McDaid </v>
      </c>
      <c r="E11" s="75" t="str">
        <f>IF(ISNA(VLOOKUP(B11,'Entry List Master'!$A$2:$J$1058,4)),"",VLOOKUP(B11,'Entry List Master'!$A$2:$J$1058,4))</f>
        <v>Newcastle AC</v>
      </c>
      <c r="L11" s="79"/>
    </row>
    <row r="12" spans="1:5" ht="15">
      <c r="A12" s="73">
        <v>10</v>
      </c>
      <c r="B12" s="69">
        <v>38</v>
      </c>
      <c r="D12" s="75" t="str">
        <f>IF(ISNA(VLOOKUP(B12,'Entry List Master'!$A$2:$J$1058,2)),"",VLOOKUP(B12,'Entry List Master'!$A$2:$J$1058,2))</f>
        <v>Niall McCauley</v>
      </c>
      <c r="E12" s="75" t="str">
        <f>IF(ISNA(VLOOKUP(B12,'Entry List Master'!$A$2:$J$1058,4)),"",VLOOKUP(B12,'Entry List Master'!$A$2:$J$1058,4))</f>
        <v>Newcastle AC</v>
      </c>
    </row>
    <row r="13" spans="1:5" ht="15">
      <c r="A13" s="73">
        <v>11</v>
      </c>
      <c r="B13" s="69">
        <v>212</v>
      </c>
      <c r="D13" s="75" t="str">
        <f>IF(ISNA(VLOOKUP(B13,'Entry List Master'!$A$2:$J$1058,2)),"",VLOOKUP(B13,'Entry List Master'!$A$2:$J$1058,2))</f>
        <v>Ryan Williamson</v>
      </c>
      <c r="E13" s="75" t="str">
        <f>IF(ISNA(VLOOKUP(B13,'Entry List Master'!$A$2:$J$1058,4)),"",VLOOKUP(B13,'Entry List Master'!$A$2:$J$1058,4))</f>
        <v>Newcastle AC</v>
      </c>
    </row>
    <row r="14" spans="1:5" ht="15">
      <c r="A14" s="73">
        <v>12</v>
      </c>
      <c r="B14" s="69">
        <v>256</v>
      </c>
      <c r="D14" s="75" t="str">
        <f>IF(ISNA(VLOOKUP(B14,'Entry List Master'!$A$2:$J$1058,2)),"",VLOOKUP(B14,'Entry List Master'!$A$2:$J$1058,2))</f>
        <v>Lewis McCrickard</v>
      </c>
      <c r="E14" s="75" t="str">
        <f>IF(ISNA(VLOOKUP(B14,'Entry List Master'!$A$2:$J$1058,4)),"",VLOOKUP(B14,'Entry List Master'!$A$2:$J$1058,4))</f>
        <v>Newcastle AC</v>
      </c>
    </row>
    <row r="15" spans="1:5" ht="15">
      <c r="A15" s="73">
        <v>13</v>
      </c>
      <c r="B15" s="69">
        <v>244</v>
      </c>
      <c r="D15" s="75" t="str">
        <f>IF(ISNA(VLOOKUP(B15,'Entry List Master'!$A$2:$J$1058,2)),"",VLOOKUP(B15,'Entry List Master'!$A$2:$J$1058,2))</f>
        <v>Owen McKibbin</v>
      </c>
      <c r="E15" s="75" t="str">
        <f>IF(ISNA(VLOOKUP(B15,'Entry List Master'!$A$2:$J$1058,4)),"",VLOOKUP(B15,'Entry List Master'!$A$2:$J$1058,4))</f>
        <v>Dromore AC</v>
      </c>
    </row>
    <row r="16" spans="1:5" ht="15">
      <c r="A16" s="73">
        <v>14</v>
      </c>
      <c r="D16" s="75">
        <f>IF(ISNA(VLOOKUP(B16,'Entry List Master'!$A$2:$J$1058,2)),"",VLOOKUP(B16,'Entry List Master'!$A$2:$J$1058,2))</f>
      </c>
      <c r="E16" s="75">
        <f>IF(ISNA(VLOOKUP(B16,'Entry List Master'!$A$2:$J$1058,4)),"",VLOOKUP(B16,'Entry List Master'!$A$2:$J$1058,4))</f>
      </c>
    </row>
    <row r="17" spans="1:5" ht="15">
      <c r="A17" s="73">
        <v>15</v>
      </c>
      <c r="D17" s="75">
        <f>IF(ISNA(VLOOKUP(B17,'Entry List Master'!$A$2:$J$1058,2)),"",VLOOKUP(B17,'Entry List Master'!$A$2:$J$1058,2))</f>
      </c>
      <c r="E17" s="75">
        <f>IF(ISNA(VLOOKUP(B17,'Entry List Master'!$A$2:$J$1058,4)),"",VLOOKUP(B17,'Entry List Master'!$A$2:$J$1058,4))</f>
      </c>
    </row>
    <row r="18" spans="1:5" ht="15">
      <c r="A18" s="73">
        <v>16</v>
      </c>
      <c r="D18" s="75">
        <f>IF(ISNA(VLOOKUP(B18,'Entry List Master'!$A$2:$J$1058,2)),"",VLOOKUP(B18,'Entry List Master'!$A$2:$J$1058,2))</f>
      </c>
      <c r="E18" s="75">
        <f>IF(ISNA(VLOOKUP(B18,'Entry List Master'!$A$2:$J$1058,4)),"",VLOOKUP(B18,'Entry List Master'!$A$2:$J$1058,4))</f>
      </c>
    </row>
    <row r="19" spans="4:5" ht="15">
      <c r="D19" s="75"/>
      <c r="E19" s="75"/>
    </row>
    <row r="20" spans="1:5" ht="15">
      <c r="A20" s="200" t="s">
        <v>19</v>
      </c>
      <c r="B20" s="200"/>
      <c r="C20" s="200"/>
      <c r="D20" s="200"/>
      <c r="E20" s="200"/>
    </row>
    <row r="21" spans="1:11" ht="15">
      <c r="A21" s="70" t="s">
        <v>14</v>
      </c>
      <c r="B21" s="70" t="s">
        <v>15</v>
      </c>
      <c r="C21" s="169" t="s">
        <v>16</v>
      </c>
      <c r="D21" s="70" t="s">
        <v>13</v>
      </c>
      <c r="E21" s="70" t="s">
        <v>1</v>
      </c>
      <c r="H21" s="71" t="s">
        <v>30</v>
      </c>
      <c r="I21" s="72" t="s">
        <v>35</v>
      </c>
      <c r="J21" s="71" t="s">
        <v>34</v>
      </c>
      <c r="K21" s="76" t="s">
        <v>168</v>
      </c>
    </row>
    <row r="22" spans="1:11" ht="15">
      <c r="A22" s="73">
        <v>1</v>
      </c>
      <c r="B22" s="69">
        <v>242</v>
      </c>
      <c r="D22" s="75" t="str">
        <f>IF(ISNA(VLOOKUP(B22,'Entry List Master'!$A$2:$J$1058,2)),"",VLOOKUP(B22,'Entry List Master'!$A$2:$J$1058,2))</f>
        <v>Grace Prenter</v>
      </c>
      <c r="E22" s="75" t="str">
        <f>IF(ISNA(VLOOKUP(B22,'Entry List Master'!$A$2:$J$1058,4)),"",VLOOKUP(B22,'Entry List Master'!$A$2:$J$1058,4))</f>
        <v>East Down AC</v>
      </c>
      <c r="G22" s="76" t="s">
        <v>25</v>
      </c>
      <c r="H22" s="69">
        <f>IF(AND($A22=1,$E22=$H21),14,0)+IF(AND($A23=2,$E23=$H21),11,0)+IF(AND($A24=3,$E24=$H21),9,0)+IF(AND($A25=4,$E25=$H21),8,0)+IF(AND($A26=5,$E26=$H21),7,0)+IF(AND($A27=6,$E27=$H21),6,0)+IF(AND($A28=7,$E28=$H21),5,0)+IF(AND($A29=8,$E29=$H21),4,0)+IF(AND($A30=9,$E30=$H21),3,0)+IF(AND($A31=10,$E31=$H21),2,0)+IF(AND($A32=11,$E32=$H21),1,0)+IF(AND($A33=12,$E33=$H21),1,0)</f>
        <v>22</v>
      </c>
      <c r="I22" s="69">
        <f>IF(AND($A22=1,$E22=$I21),14,0)+IF(AND($A23=2,$E23=$I21),11,0)+IF(AND($A24=3,$E24=$I21),9,0)+IF(AND($A25=4,$E25=$I21),8,0)+IF(AND($A26=5,$E26=$I21),7,0)+IF(AND($A27=6,$E27=$I21),6,0)+IF(AND($A28=7,$E28=$I21),5,0)+IF(AND($A29=8,$E29=$I21),4,0)+IF(AND($A30=9,$E30=$I21),3,0)+IF(AND($A31=10,$E31=$I21),2,0)+IF(AND($A32=11,$E32=$I21),1,0)+IF(AND($A33=12,$E33=$I21),1,0)</f>
        <v>2</v>
      </c>
      <c r="J22" s="69">
        <f>IF(AND($A22=1,$E22=$J21),14,0)+IF(AND($A23=2,$E23=$J21),11,0)+IF(AND($A24=3,$E24=$J21),9,0)+IF(AND($A25=4,$E25=$J21),8,0)+IF(AND($A26=5,$E26=$J21),7,0)+IF(AND($A27=6,$E27=$J21),6,0)+IF(AND($A28=7,$E28=$J21),5,0)+IF(AND($A29=8,$E29=$J21),4,0)+IF(AND($A30=9,$E30=$J21),3,0)+IF(AND($A31=10,$E31=$J21),2,0)+IF(AND($A32=11,$E32=J21),1,0)+IF(AND($A33=12,$E33=$J21),1,0)</f>
        <v>27</v>
      </c>
      <c r="K22" s="69">
        <f>IF(AND($A22=1,$E22=$K21),14,0)+IF(AND($A23=2,$E23=$K21),11,0)+IF(AND($A24=3,$E24=$K21),9,0)+IF(AND($A25=4,$E25=$K21),8,0)+IF(AND($A26=5,$E26=$K21),7,0)+IF(AND($A27=6,$E27=$K21),6,0)+IF(AND($A28=7,$E28=$K21),5,0)+IF(AND($A29=8,$E29=$K21),4,0)+IF(AND($A30=9,$E30=$K21),3,0)+IF(AND($A31=10,$E31=$K21),2,0)+IF(AND($A32=11,$E32=K21),1,0)+IF(AND($A33=12,$E33=$K21),1,0)</f>
        <v>0</v>
      </c>
    </row>
    <row r="23" spans="1:11" ht="15">
      <c r="A23" s="73">
        <v>2</v>
      </c>
      <c r="B23" s="69">
        <v>225</v>
      </c>
      <c r="D23" s="75" t="str">
        <f>IF(ISNA(VLOOKUP(B23,'Entry List Master'!$A$2:$J$1058,2)),"",VLOOKUP(B23,'Entry List Master'!$A$2:$J$1058,2))</f>
        <v>Anna Gardiner</v>
      </c>
      <c r="E23" s="75" t="str">
        <f>IF(ISNA(VLOOKUP(B23,'Entry List Master'!$A$2:$J$1058,4)),"",VLOOKUP(B23,'Entry List Master'!$A$2:$J$1058,4))</f>
        <v>East Down AC</v>
      </c>
      <c r="G23" s="76" t="s">
        <v>27</v>
      </c>
      <c r="H23" s="77">
        <f>IF($H24&gt;=7,3,IF($H24&gt;=5,2,IF($H24&gt;=3,1,0)))</f>
        <v>2</v>
      </c>
      <c r="I23" s="77">
        <f>IF($I24&gt;=7,3,IF($I24&gt;=5,2,IF($I24&gt;=3,1,0)))</f>
        <v>0</v>
      </c>
      <c r="J23" s="77">
        <f>IF($J24&gt;=7,3,IF($J24&gt;=5,2,IF($J24&gt;=3,1,0)))</f>
        <v>1</v>
      </c>
      <c r="K23" s="77">
        <f>IF($K24&gt;=7,3,IF($K24&gt;=5,2,IF($K24&gt;=3,1,0)))</f>
        <v>0</v>
      </c>
    </row>
    <row r="24" spans="1:11" ht="15">
      <c r="A24" s="73">
        <v>3</v>
      </c>
      <c r="B24" s="69">
        <v>48</v>
      </c>
      <c r="D24" s="75" t="str">
        <f>IF(ISNA(VLOOKUP(B24,'Entry List Master'!$A$2:$J$1058,2)),"",VLOOKUP(B24,'Entry List Master'!$A$2:$J$1058,2))</f>
        <v>Catherine Cousins</v>
      </c>
      <c r="E24" s="75" t="str">
        <f>IF(ISNA(VLOOKUP(B24,'Entry List Master'!$A$2:$J$1058,4)),"",VLOOKUP(B24,'Entry List Master'!$A$2:$J$1058,4))</f>
        <v>Newcastle AC</v>
      </c>
      <c r="G24" s="76" t="s">
        <v>51</v>
      </c>
      <c r="H24" s="78">
        <f>COUNTIF($E22:$E37,H21)</f>
        <v>5</v>
      </c>
      <c r="I24" s="78">
        <f>COUNTIF($E22:$E37,I21)</f>
        <v>1</v>
      </c>
      <c r="J24" s="78">
        <f>COUNTIF($E22:$E37,J21)</f>
        <v>4</v>
      </c>
      <c r="K24" s="78">
        <f>COUNTIF($E22:$E37,K21)</f>
        <v>0</v>
      </c>
    </row>
    <row r="25" spans="1:11" ht="15">
      <c r="A25" s="73">
        <v>4</v>
      </c>
      <c r="B25" s="69">
        <v>234</v>
      </c>
      <c r="D25" s="75" t="str">
        <f>IF(ISNA(VLOOKUP(B25,'Entry List Master'!$A$2:$J$1058,2)),"",VLOOKUP(B25,'Entry List Master'!$A$2:$J$1058,2))</f>
        <v>Eva Murdock</v>
      </c>
      <c r="E25" s="75" t="str">
        <f>IF(ISNA(VLOOKUP(B25,'Entry List Master'!$A$2:$J$1058,4)),"",VLOOKUP(B25,'Entry List Master'!$A$2:$J$1058,4))</f>
        <v>3 Ways AC</v>
      </c>
      <c r="G25" s="76" t="s">
        <v>26</v>
      </c>
      <c r="H25" s="69">
        <f>SUM(H22:H24)</f>
        <v>29</v>
      </c>
      <c r="I25" s="69">
        <f>SUM(I22:I24)</f>
        <v>3</v>
      </c>
      <c r="J25" s="69">
        <f>SUM(J22:J24)</f>
        <v>32</v>
      </c>
      <c r="K25" s="69">
        <f>SUM(K22:K24)</f>
        <v>0</v>
      </c>
    </row>
    <row r="26" spans="1:9" ht="15">
      <c r="A26" s="73">
        <v>5</v>
      </c>
      <c r="B26" s="69">
        <v>165</v>
      </c>
      <c r="D26" s="75" t="str">
        <f>IF(ISNA(VLOOKUP(B26,'Entry List Master'!$A$2:$J$1058,2)),"",VLOOKUP(B26,'Entry List Master'!$A$2:$J$1058,2))</f>
        <v>Aoife Monaghan</v>
      </c>
      <c r="E26" s="75" t="str">
        <f>IF(ISNA(VLOOKUP(B26,'Entry List Master'!$A$2:$J$1058,4)),"",VLOOKUP(B26,'Entry List Master'!$A$2:$J$1058,4))</f>
        <v>3 Ways AC</v>
      </c>
      <c r="G26" s="81"/>
      <c r="H26" s="81"/>
      <c r="I26" s="81"/>
    </row>
    <row r="27" spans="1:5" ht="15">
      <c r="A27" s="73">
        <v>6</v>
      </c>
      <c r="B27" s="69">
        <v>25</v>
      </c>
      <c r="D27" s="75" t="str">
        <f>IF(ISNA(VLOOKUP(B27,'Entry List Master'!$A$2:$J$1058,2)),"",VLOOKUP(B27,'Entry List Master'!$A$2:$J$1058,2))</f>
        <v>Laura Hanna</v>
      </c>
      <c r="E27" s="75" t="str">
        <f>IF(ISNA(VLOOKUP(B27,'Entry List Master'!$A$2:$J$1058,4)),"",VLOOKUP(B27,'Entry List Master'!$A$2:$J$1058,4))</f>
        <v>Newcastle AC</v>
      </c>
    </row>
    <row r="28" spans="1:5" ht="15">
      <c r="A28" s="73">
        <v>7</v>
      </c>
      <c r="B28" s="69">
        <v>229</v>
      </c>
      <c r="D28" s="75" t="str">
        <f>IF(ISNA(VLOOKUP(B28,'Entry List Master'!$A$2:$J$1058,2)),"",VLOOKUP(B28,'Entry List Master'!$A$2:$J$1058,2))</f>
        <v>Anna Hall</v>
      </c>
      <c r="E28" s="75" t="str">
        <f>IF(ISNA(VLOOKUP(B28,'Entry List Master'!$A$2:$J$1058,4)),"",VLOOKUP(B28,'Entry List Master'!$A$2:$J$1058,4))</f>
        <v>3 Ways AC</v>
      </c>
    </row>
    <row r="29" spans="1:5" ht="15">
      <c r="A29" s="73">
        <v>8</v>
      </c>
      <c r="B29" s="69">
        <v>236</v>
      </c>
      <c r="D29" s="75" t="str">
        <f>IF(ISNA(VLOOKUP(B29,'Entry List Master'!$A$2:$J$1058,2)),"",VLOOKUP(B29,'Entry List Master'!$A$2:$J$1058,2))</f>
        <v>Rhíanna King</v>
      </c>
      <c r="E29" s="75" t="str">
        <f>IF(ISNA(VLOOKUP(B29,'Entry List Master'!$A$2:$J$1058,4)),"",VLOOKUP(B29,'Entry List Master'!$A$2:$J$1058,4))</f>
        <v>Newcastle AC</v>
      </c>
    </row>
    <row r="30" spans="1:5" ht="15">
      <c r="A30" s="73">
        <v>9</v>
      </c>
      <c r="B30" s="69">
        <v>21</v>
      </c>
      <c r="D30" s="75" t="str">
        <f>IF(ISNA(VLOOKUP(B30,'Entry List Master'!$A$2:$J$1058,2)),"",VLOOKUP(B30,'Entry List Master'!$A$2:$J$1058,2))</f>
        <v>Lucy Toner-Hale</v>
      </c>
      <c r="E30" s="75" t="str">
        <f>IF(ISNA(VLOOKUP(B30,'Entry List Master'!$A$2:$J$1058,4)),"",VLOOKUP(B30,'Entry List Master'!$A$2:$J$1058,4))</f>
        <v>Newcastle AC</v>
      </c>
    </row>
    <row r="31" spans="1:5" ht="15">
      <c r="A31" s="73">
        <v>10</v>
      </c>
      <c r="B31" s="69">
        <v>51</v>
      </c>
      <c r="D31" s="75" t="str">
        <f>IF(ISNA(VLOOKUP(B31,'Entry List Master'!$A$2:$J$1058,2)),"",VLOOKUP(B31,'Entry List Master'!$A$2:$J$1058,2))</f>
        <v>Olivia Morgan</v>
      </c>
      <c r="E31" s="75" t="str">
        <f>IF(ISNA(VLOOKUP(B31,'Entry List Master'!$A$2:$J$1058,4)),"",VLOOKUP(B31,'Entry List Master'!$A$2:$J$1058,4))</f>
        <v>Burren AC</v>
      </c>
    </row>
    <row r="32" spans="1:5" ht="15">
      <c r="A32" s="73">
        <v>11</v>
      </c>
      <c r="B32" s="69">
        <v>138</v>
      </c>
      <c r="D32" s="75" t="str">
        <f>IF(ISNA(VLOOKUP(B32,'Entry List Master'!$A$2:$J$1058,2)),"",VLOOKUP(B32,'Entry List Master'!$A$2:$J$1058,2))</f>
        <v>Eimear McCann</v>
      </c>
      <c r="E32" s="75" t="str">
        <f>IF(ISNA(VLOOKUP(B32,'Entry List Master'!$A$2:$J$1058,4)),"",VLOOKUP(B32,'Entry List Master'!$A$2:$J$1058,4))</f>
        <v>East Down AC</v>
      </c>
    </row>
    <row r="33" spans="1:5" ht="15">
      <c r="A33" s="73">
        <v>12</v>
      </c>
      <c r="B33" s="69">
        <v>224</v>
      </c>
      <c r="D33" s="75" t="str">
        <f>IF(ISNA(VLOOKUP(B33,'Entry List Master'!$A$2:$J$1058,2)),"",VLOOKUP(B33,'Entry List Master'!$A$2:$J$1058,2))</f>
        <v>Louise Wiggens</v>
      </c>
      <c r="E33" s="75" t="str">
        <f>IF(ISNA(VLOOKUP(B33,'Entry List Master'!$A$2:$J$1058,4)),"",VLOOKUP(B33,'Entry List Master'!$A$2:$J$1058,4))</f>
        <v>East Down AC</v>
      </c>
    </row>
    <row r="34" spans="1:5" ht="15">
      <c r="A34" s="73">
        <v>13</v>
      </c>
      <c r="B34" s="69">
        <v>1</v>
      </c>
      <c r="D34" s="75" t="str">
        <f>IF(ISNA(VLOOKUP(B34,'Entry List Master'!$A$2:$J$1058,2)),"",VLOOKUP(B34,'Entry List Master'!$A$2:$J$1058,2))</f>
        <v>Ella McCrickard</v>
      </c>
      <c r="E34" s="75" t="str">
        <f>IF(ISNA(VLOOKUP(B34,'Entry List Master'!$A$2:$J$1058,4)),"",VLOOKUP(B34,'Entry List Master'!$A$2:$J$1058,4))</f>
        <v>Newcastle AC</v>
      </c>
    </row>
    <row r="35" spans="1:5" ht="15">
      <c r="A35" s="73">
        <v>14</v>
      </c>
      <c r="D35" s="75">
        <f>IF(ISNA(VLOOKUP(B35,'Entry List Master'!$A$2:$J$1058,2)),"",VLOOKUP(B35,'Entry List Master'!$A$2:$J$1058,2))</f>
      </c>
      <c r="E35" s="75">
        <f>IF(ISNA(VLOOKUP(B35,'Entry List Master'!$A$2:$J$1058,4)),"",VLOOKUP(B35,'Entry List Master'!$A$2:$J$1058,4))</f>
      </c>
    </row>
    <row r="36" spans="1:5" ht="15">
      <c r="A36" s="73">
        <v>15</v>
      </c>
      <c r="D36" s="75">
        <f>IF(ISNA(VLOOKUP(B36,'Entry List Master'!$A$2:$J$1058,2)),"",VLOOKUP(B36,'Entry List Master'!$A$2:$J$1058,2))</f>
      </c>
      <c r="E36" s="75">
        <f>IF(ISNA(VLOOKUP(B36,'Entry List Master'!$A$2:$J$1058,4)),"",VLOOKUP(B36,'Entry List Master'!$A$2:$J$1058,4))</f>
      </c>
    </row>
    <row r="37" spans="1:5" ht="15">
      <c r="A37" s="73">
        <v>16</v>
      </c>
      <c r="D37" s="75">
        <f>IF(ISNA(VLOOKUP(B37,'Entry List Master'!$A$2:$J$1058,2)),"",VLOOKUP(B37,'Entry List Master'!$A$2:$J$1058,2))</f>
      </c>
      <c r="E37" s="75">
        <f>IF(ISNA(VLOOKUP(B37,'Entry List Master'!$A$2:$J$1058,4)),"",VLOOKUP(B37,'Entry List Master'!$A$2:$J$1058,4))</f>
      </c>
    </row>
    <row r="38" ht="15">
      <c r="D38" s="75"/>
    </row>
    <row r="39" spans="1:5" ht="15">
      <c r="A39" s="200" t="s">
        <v>7</v>
      </c>
      <c r="B39" s="200"/>
      <c r="C39" s="200"/>
      <c r="D39" s="200"/>
      <c r="E39" s="200"/>
    </row>
    <row r="40" spans="1:11" ht="15">
      <c r="A40" s="70" t="s">
        <v>14</v>
      </c>
      <c r="B40" s="70" t="s">
        <v>15</v>
      </c>
      <c r="C40" s="169" t="s">
        <v>16</v>
      </c>
      <c r="D40" s="70" t="s">
        <v>13</v>
      </c>
      <c r="E40" s="70" t="s">
        <v>1</v>
      </c>
      <c r="H40" s="71" t="s">
        <v>30</v>
      </c>
      <c r="I40" s="72" t="s">
        <v>35</v>
      </c>
      <c r="J40" s="71" t="s">
        <v>34</v>
      </c>
      <c r="K40" s="76" t="s">
        <v>168</v>
      </c>
    </row>
    <row r="41" spans="1:11" ht="15">
      <c r="A41" s="73">
        <v>1</v>
      </c>
      <c r="B41" s="69">
        <v>226</v>
      </c>
      <c r="C41" s="126">
        <v>1.59</v>
      </c>
      <c r="D41" s="75" t="str">
        <f>IF(ISNA(VLOOKUP(B41,'Entry List Master'!$A$2:$J$1058,2)),"",VLOOKUP(B41,'Entry List Master'!$A$2:$J$1058,2))</f>
        <v>Mackenzie Murray</v>
      </c>
      <c r="E41" s="75" t="str">
        <f>IF(ISNA(VLOOKUP(B41,'Entry List Master'!$A$2:$J$1058,4)),"",VLOOKUP(B41,'Entry List Master'!$A$2:$J$1058,4))</f>
        <v>East Down AC</v>
      </c>
      <c r="G41" s="76" t="s">
        <v>25</v>
      </c>
      <c r="H41" s="69">
        <f>IF(AND($A41=1,$E41=$H40),14,0)+IF(AND($A42=2,$E42=$H40),11,0)+IF(AND($A43=3,$E43=$H40),9,0)+IF(AND($A44=4,$E44=$H40),8,0)+IF(AND($A45=5,$E45=$H40),7,0)+IF(AND($A46=6,$E46=$H40),6,0)+IF(AND($A47=7,$E47=$H40),5,0)+IF(AND($A48=8,$E48=$H40),4,0)+IF(AND($A49=9,$E49=$H40),3,0)+IF(AND($A50=10,$E50=$H40),2,0)+IF(AND($A51=11,$E51=$H40),1,0)+IF(AND($A52=12,$E52=$H40),1,0)</f>
        <v>17</v>
      </c>
      <c r="I41" s="69">
        <f>IF(AND($A41=1,$E41=$I40),14,0)+IF(AND($A42=2,$E42=$I40),11,0)+IF(AND($A43=3,$E43=$I40),9,0)+IF(AND($A44=4,$E44=$I40),8,0)+IF(AND($A45=5,$E45=$I40),7,0)+IF(AND($A46=6,$E46=$I40),6,0)+IF(AND($A47=7,$E47=$I40),5,0)+IF(AND($A48=8,$E48=$I40),4,0)+IF(AND($A49=9,$E49=$I40),3,0)+IF(AND($A50=10,$E50=$I40),2,0)+IF(AND($A51=11,$E51=$I40),1,0)+IF(AND($A52=12,$E52=$I40),1,0)</f>
        <v>6</v>
      </c>
      <c r="J41" s="69">
        <f>IF(AND($A41=1,$E41=$J40),14,0)+IF(AND($A42=2,$E42=$J40),11,0)+IF(AND($A43=3,$E43=$J40),9,0)+IF(AND($A44=4,$E44=$J40),8,0)+IF(AND($A45=5,$E45=$J40),7,0)+IF(AND($A46=6,$E46=$J40),6,0)+IF(AND($A47=7,$E47=$J40),5,0)+IF(AND($A48=8,$E48=$J40),4,0)+IF(AND($A49=9,$E49=$J40),3,0)+IF(AND($A50=10,$E50=$J40),2,0)+IF(AND($A51=11,$E51=J40),1,0)+IF(AND($A52=12,$E52=$J40),1,0)</f>
        <v>21</v>
      </c>
      <c r="K41" s="69">
        <f>IF(AND($A41=1,$E41=$K40),14,0)+IF(AND($A42=2,$E42=$K40),11,0)+IF(AND($A43=3,$E43=$K40),9,0)+IF(AND($A44=4,$E44=$K40),8,0)+IF(AND($A45=5,$E45=$K40),7,0)+IF(AND($A46=6,$E46=$K40),6,0)+IF(AND($A47=7,$E47=$K40),5,0)+IF(AND($A48=8,$E48=$K40),4,0)+IF(AND($A49=9,$E49=$K40),3,0)+IF(AND($A50=10,$E50=$K40),2,0)+IF(AND($A51=11,$E51=K40),1,0)+IF(AND($A52=12,$E52=$K40),1,0)</f>
        <v>0</v>
      </c>
    </row>
    <row r="42" spans="1:11" ht="15">
      <c r="A42" s="73">
        <v>2</v>
      </c>
      <c r="B42" s="69">
        <v>175</v>
      </c>
      <c r="C42" s="126">
        <v>2.04</v>
      </c>
      <c r="D42" s="75" t="str">
        <f>IF(ISNA(VLOOKUP(B42,'Entry List Master'!$A$2:$J$1058,2)),"",VLOOKUP(B42,'Entry List Master'!$A$2:$J$1058,2))</f>
        <v>Brian Watters</v>
      </c>
      <c r="E42" s="75" t="str">
        <f>IF(ISNA(VLOOKUP(B42,'Entry List Master'!$A$2:$J$1058,4)),"",VLOOKUP(B42,'Entry List Master'!$A$2:$J$1058,4))</f>
        <v>3 Ways AC</v>
      </c>
      <c r="G42" s="76" t="s">
        <v>27</v>
      </c>
      <c r="H42" s="77">
        <f>IF($H43&gt;=7,3,IF($H43&gt;=5,2,IF($H43&gt;=3,1,0)))</f>
        <v>0</v>
      </c>
      <c r="I42" s="77">
        <f>IF($I43&gt;=7,3,IF($I43&gt;=5,2,IF($I43&gt;=3,1,0)))</f>
        <v>0</v>
      </c>
      <c r="J42" s="77">
        <f>IF($J43&gt;=7,3,IF($J43&gt;=5,2,IF($J43&gt;=3,1,0)))</f>
        <v>0</v>
      </c>
      <c r="K42" s="77">
        <f>IF($K43&gt;=7,3,IF($K43&gt;=5,2,IF($K43&gt;=3,1,0)))</f>
        <v>0</v>
      </c>
    </row>
    <row r="43" spans="1:11" ht="15">
      <c r="A43" s="73">
        <v>3</v>
      </c>
      <c r="B43" s="69">
        <v>249</v>
      </c>
      <c r="C43" s="126">
        <v>2.07</v>
      </c>
      <c r="D43" s="75" t="str">
        <f>IF(ISNA(VLOOKUP(B43,'Entry List Master'!$A$2:$J$1058,2)),"",VLOOKUP(B43,'Entry List Master'!$A$2:$J$1058,2))</f>
        <v>Louis Sheridan</v>
      </c>
      <c r="E43" s="75" t="str">
        <f>IF(ISNA(VLOOKUP(B43,'Entry List Master'!$A$2:$J$1058,4)),"",VLOOKUP(B43,'Entry List Master'!$A$2:$J$1058,4))</f>
        <v>Newcastle AC</v>
      </c>
      <c r="G43" s="76" t="s">
        <v>51</v>
      </c>
      <c r="H43" s="78">
        <f>COUNTIF($E41:$E54,H40)</f>
        <v>2</v>
      </c>
      <c r="I43" s="78">
        <f>COUNTIF($E41:$E54,I40)</f>
        <v>1</v>
      </c>
      <c r="J43" s="78">
        <f>COUNTIF($E41:$E54,J40)</f>
        <v>2</v>
      </c>
      <c r="K43" s="78">
        <f>COUNTIF($E41:$E54,K40)</f>
        <v>0</v>
      </c>
    </row>
    <row r="44" spans="1:11" ht="15">
      <c r="A44" s="73">
        <v>4</v>
      </c>
      <c r="B44" s="69">
        <v>173</v>
      </c>
      <c r="C44" s="126">
        <v>2.08</v>
      </c>
      <c r="D44" s="75" t="str">
        <f>IF(ISNA(VLOOKUP(B44,'Entry List Master'!$A$2:$J$1058,2)),"",VLOOKUP(B44,'Entry List Master'!$A$2:$J$1058,2))</f>
        <v>Jamie Williamson</v>
      </c>
      <c r="E44" s="75" t="str">
        <f>IF(ISNA(VLOOKUP(B44,'Entry List Master'!$A$2:$J$1058,4)),"",VLOOKUP(B44,'Entry List Master'!$A$2:$J$1058,4))</f>
        <v>Newcastle AC</v>
      </c>
      <c r="G44" s="76" t="s">
        <v>26</v>
      </c>
      <c r="H44" s="69">
        <f>SUM(H41:H43)</f>
        <v>19</v>
      </c>
      <c r="I44" s="69">
        <f>SUM(I41:I43)</f>
        <v>7</v>
      </c>
      <c r="J44" s="69">
        <f>SUM(J41:J43)</f>
        <v>23</v>
      </c>
      <c r="K44" s="69">
        <f>SUM(K41:K43)</f>
        <v>0</v>
      </c>
    </row>
    <row r="45" spans="1:5" ht="15">
      <c r="A45" s="73">
        <v>5</v>
      </c>
      <c r="B45" s="69">
        <v>68</v>
      </c>
      <c r="C45" s="126">
        <v>2.09</v>
      </c>
      <c r="D45" s="75" t="str">
        <f>IF(ISNA(VLOOKUP(B45,'Entry List Master'!$A$2:$J$1058,2)),"",VLOOKUP(B45,'Entry List Master'!$A$2:$J$1058,2))</f>
        <v>Michael O'Connor</v>
      </c>
      <c r="E45" s="75" t="str">
        <f>IF(ISNA(VLOOKUP(B45,'Entry List Master'!$A$2:$J$1058,4)),"",VLOOKUP(B45,'Entry List Master'!$A$2:$J$1058,4))</f>
        <v>East Down AC</v>
      </c>
    </row>
    <row r="46" spans="1:5" ht="15">
      <c r="A46" s="73">
        <v>6</v>
      </c>
      <c r="B46" s="69">
        <v>141</v>
      </c>
      <c r="C46" s="126">
        <v>2.13</v>
      </c>
      <c r="D46" s="75" t="str">
        <f>IF(ISNA(VLOOKUP(B46,'Entry List Master'!$A$2:$J$1058,2)),"",VLOOKUP(B46,'Entry List Master'!$A$2:$J$1058,2))</f>
        <v>Luke McKeveney</v>
      </c>
      <c r="E46" s="75" t="str">
        <f>IF(ISNA(VLOOKUP(B46,'Entry List Master'!$A$2:$J$1058,4)),"",VLOOKUP(B46,'Entry List Master'!$A$2:$J$1058,4))</f>
        <v>Burren AC</v>
      </c>
    </row>
    <row r="47" spans="1:5" ht="15">
      <c r="A47" s="73">
        <v>7</v>
      </c>
      <c r="D47" s="75">
        <f>IF(ISNA(VLOOKUP(B47,'Entry List Master'!$A$2:$J$1058,2)),"",VLOOKUP(B47,'Entry List Master'!$A$2:$J$1058,2))</f>
      </c>
      <c r="E47" s="75">
        <f>IF(ISNA(VLOOKUP(B47,'Entry List Master'!$A$2:$J$1058,4)),"",VLOOKUP(B47,'Entry List Master'!$A$2:$J$1058,4))</f>
      </c>
    </row>
    <row r="48" spans="1:5" ht="15">
      <c r="A48" s="73">
        <v>8</v>
      </c>
      <c r="D48" s="75">
        <f>IF(ISNA(VLOOKUP(B48,'Entry List Master'!$A$2:$J$1058,2)),"",VLOOKUP(B48,'Entry List Master'!$A$2:$J$1058,2))</f>
      </c>
      <c r="E48" s="75">
        <f>IF(ISNA(VLOOKUP(B48,'Entry List Master'!$A$2:$J$1058,4)),"",VLOOKUP(B48,'Entry List Master'!$A$2:$J$1058,4))</f>
      </c>
    </row>
    <row r="49" spans="1:5" ht="15">
      <c r="A49" s="73">
        <v>9</v>
      </c>
      <c r="D49" s="75">
        <f>IF(ISNA(VLOOKUP(B49,'Entry List Master'!$A$2:$J$1058,2)),"",VLOOKUP(B49,'Entry List Master'!$A$2:$J$1058,2))</f>
      </c>
      <c r="E49" s="75">
        <f>IF(ISNA(VLOOKUP(B49,'Entry List Master'!$A$2:$J$1058,4)),"",VLOOKUP(B49,'Entry List Master'!$A$2:$J$1058,4))</f>
      </c>
    </row>
    <row r="50" spans="1:5" ht="15">
      <c r="A50" s="73">
        <v>10</v>
      </c>
      <c r="D50" s="75">
        <f>IF(ISNA(VLOOKUP(B50,'Entry List Master'!$A$2:$J$1058,2)),"",VLOOKUP(B50,'Entry List Master'!$A$2:$J$1058,2))</f>
      </c>
      <c r="E50" s="75">
        <f>IF(ISNA(VLOOKUP(B50,'Entry List Master'!$A$2:$J$1058,4)),"",VLOOKUP(B50,'Entry List Master'!$A$2:$J$1058,4))</f>
      </c>
    </row>
    <row r="51" spans="1:5" ht="15">
      <c r="A51" s="73">
        <v>11</v>
      </c>
      <c r="D51" s="75">
        <f>IF(ISNA(VLOOKUP(B51,'Entry List Master'!$A$2:$J$1058,2)),"",VLOOKUP(B51,'Entry List Master'!$A$2:$J$1058,2))</f>
      </c>
      <c r="E51" s="75">
        <f>IF(ISNA(VLOOKUP(B51,'Entry List Master'!$A$2:$J$1058,4)),"",VLOOKUP(B51,'Entry List Master'!$A$2:$J$1058,4))</f>
      </c>
    </row>
    <row r="52" spans="1:5" ht="15">
      <c r="A52" s="73">
        <v>12</v>
      </c>
      <c r="D52" s="75">
        <f>IF(ISNA(VLOOKUP(B52,'Entry List Master'!$A$2:$J$1058,2)),"",VLOOKUP(B52,'Entry List Master'!$A$2:$J$1058,2))</f>
      </c>
      <c r="E52" s="75">
        <f>IF(ISNA(VLOOKUP(B52,'Entry List Master'!$A$2:$J$1058,4)),"",VLOOKUP(B52,'Entry List Master'!$A$2:$J$1058,4))</f>
      </c>
    </row>
    <row r="53" spans="1:5" ht="15">
      <c r="A53" s="73">
        <v>13</v>
      </c>
      <c r="D53" s="75">
        <f>IF(ISNA(VLOOKUP(B53,'Entry List Master'!$A$2:$J$1058,2)),"",VLOOKUP(B53,'Entry List Master'!$A$2:$J$1058,2))</f>
      </c>
      <c r="E53" s="75">
        <f>IF(ISNA(VLOOKUP(B53,'Entry List Master'!$A$2:$J$1058,4)),"",VLOOKUP(B53,'Entry List Master'!$A$2:$J$1058,4))</f>
      </c>
    </row>
    <row r="54" spans="1:5" ht="15">
      <c r="A54" s="73">
        <v>14</v>
      </c>
      <c r="D54" s="75">
        <f>IF(ISNA(VLOOKUP(B54,'Entry List Master'!$A$2:$J$1058,2)),"",VLOOKUP(B54,'Entry List Master'!$A$2:$J$1058,2))</f>
      </c>
      <c r="E54" s="75">
        <f>IF(ISNA(VLOOKUP(B54,'Entry List Master'!$A$2:$J$1058,4)),"",VLOOKUP(B54,'Entry List Master'!$A$2:$J$1058,4))</f>
      </c>
    </row>
    <row r="55" spans="4:5" ht="15">
      <c r="D55" s="75"/>
      <c r="E55" s="75"/>
    </row>
    <row r="56" spans="1:9" ht="15">
      <c r="A56" s="200" t="s">
        <v>3</v>
      </c>
      <c r="B56" s="200"/>
      <c r="C56" s="200"/>
      <c r="D56" s="200"/>
      <c r="E56" s="200"/>
      <c r="G56" s="81"/>
      <c r="H56" s="81"/>
      <c r="I56" s="81"/>
    </row>
    <row r="57" spans="1:11" ht="15">
      <c r="A57" s="70" t="s">
        <v>14</v>
      </c>
      <c r="B57" s="70" t="s">
        <v>15</v>
      </c>
      <c r="C57" s="169" t="s">
        <v>16</v>
      </c>
      <c r="D57" s="70" t="s">
        <v>13</v>
      </c>
      <c r="E57" s="70" t="s">
        <v>1</v>
      </c>
      <c r="H57" s="71" t="s">
        <v>30</v>
      </c>
      <c r="I57" s="72" t="s">
        <v>35</v>
      </c>
      <c r="J57" s="71" t="s">
        <v>34</v>
      </c>
      <c r="K57" s="71" t="s">
        <v>168</v>
      </c>
    </row>
    <row r="58" spans="1:11" ht="15">
      <c r="A58" s="73">
        <v>1</v>
      </c>
      <c r="B58" s="69">
        <v>91</v>
      </c>
      <c r="C58" s="126">
        <v>2.03</v>
      </c>
      <c r="D58" s="75" t="str">
        <f>IF(ISNA(VLOOKUP(B58,'Entry List Master'!$A$2:$J$1058,2)),"",VLOOKUP(B58,'Entry List Master'!$A$2:$J$1058,2))</f>
        <v>Lara McCarthy</v>
      </c>
      <c r="E58" s="75" t="str">
        <f>IF(ISNA(VLOOKUP(B58,'Entry List Master'!$A$2:$J$1058,4)),"",VLOOKUP(B58,'Entry List Master'!$A$2:$J$1058,4))</f>
        <v>Burren AC</v>
      </c>
      <c r="G58" s="76" t="s">
        <v>25</v>
      </c>
      <c r="H58" s="69">
        <f>IF(AND($A58=1,$E58=$H57),14,0)+IF(AND($A59=2,$E59=$H57),11,0)+IF(AND($A60=3,$E60=$H57),9,0)+IF(AND($A61=4,$E61=$H57),8,0)+IF(AND($A62=5,$E62=$H57),7,0)+IF(AND($A63=6,$E63=$H57),6,0)+IF(AND($A64=7,$E64=$H57),5,0)+IF(AND($A65=8,$E65=$H57),4,0)+IF(AND($A66=9,$E66=$H57),3,0)+IF(AND($A67=10,$E67=$H57),2,0)+IF(AND($A68=11,$E68=$H57),1,0)+IF(AND($A69=12,$E69=$H57),1,0)</f>
        <v>24</v>
      </c>
      <c r="I58" s="69">
        <f>IF(AND($A58=1,$E58=$I57),14,0)+IF(AND($A59=2,$E59=$I57),11,0)+IF(AND($A60=3,$E60=$I57),9,0)+IF(AND($A61=4,$E61=$I57),8,0)+IF(AND($A62=5,$E62=$I57),7,0)+IF(AND($A63=6,$E63=$I57),6,0)+IF(AND($A64=7,$E64=$I57),5,0)+IF(AND($A65=8,$E65=$I57),4,0)+IF(AND($A66=9,$E66=$I57),3,0)+IF(AND($A67=10,$E67=$I57),2,0)+IF(AND($A68=11,$E68=$I57),1,0)+IF(AND($A69=12,$E69=$I57),1,0)</f>
        <v>19</v>
      </c>
      <c r="J58" s="69">
        <f>IF(AND($A58=1,$E58=$J57),14,0)+IF(AND($A59=2,$E59=$J57),11,0)+IF(AND($A60=3,$E60=$J57),9,0)+IF(AND($A61=4,$E61=$J57),8,0)+IF(AND($A62=5,$E62=$J57),7,0)+IF(AND($A63=6,$E63=$J57),6,0)+IF(AND($A64=7,$E64=$J57),5,0)+IF(AND($A65=8,$E65=$J57),4,0)+IF(AND($A66=9,$E66=$J57),3,0)+IF(AND($A67=10,$E67=$J57),2,0)+IF(AND($A68=11,$E68=J57),1,0)+IF(AND($A69=12,$E69=$J57),1,0)</f>
        <v>4</v>
      </c>
      <c r="K58" s="69">
        <f>IF(AND($A58=1,$E58=$K57),14,0)+IF(AND($A59=2,$E59=$K57),11,0)+IF(AND($A60=3,$E60=$K57),9,0)+IF(AND($A61=4,$E61=$K57),8,0)+IF(AND($A62=5,$E62=$K57),7,0)+IF(AND($A63=6,$E63=$K57),6,0)+IF(AND($A64=7,$E64=$K57),5,0)+IF(AND($A65=8,$E65=$K57),4,0)+IF(AND($A66=9,$E66=$K57),3,0)+IF(AND($A67=10,$E67=$K57),2,0)+IF(AND($A68=11,$E68=K57),1,0)+IF(AND($A69=12,$E69=$K57),1,0)</f>
        <v>0</v>
      </c>
    </row>
    <row r="59" spans="1:11" ht="15">
      <c r="A59" s="73">
        <v>2</v>
      </c>
      <c r="B59" s="69">
        <v>235</v>
      </c>
      <c r="C59" s="126">
        <v>2.08</v>
      </c>
      <c r="D59" s="75" t="str">
        <f>IF(ISNA(VLOOKUP(B59,'Entry List Master'!$A$2:$J$1058,2)),"",VLOOKUP(B59,'Entry List Master'!$A$2:$J$1058,2))</f>
        <v>Molly Murdock</v>
      </c>
      <c r="E59" s="75" t="str">
        <f>IF(ISNA(VLOOKUP(B59,'Entry List Master'!$A$2:$J$1058,4)),"",VLOOKUP(B59,'Entry List Master'!$A$2:$J$1058,4))</f>
        <v>3 Ways AC</v>
      </c>
      <c r="G59" s="76" t="s">
        <v>27</v>
      </c>
      <c r="H59" s="77">
        <f>IF($H60&gt;=7,3,IF($H60&gt;=5,2,IF($H60&gt;=3,1,0)))</f>
        <v>1</v>
      </c>
      <c r="I59" s="77">
        <f>IF($I60&gt;=7,3,IF($I60&gt;=5,2,IF($I60&gt;=3,1,0)))</f>
        <v>0</v>
      </c>
      <c r="J59" s="77">
        <f>IF($J60&gt;=7,3,IF($J60&gt;=5,2,IF($J60&gt;=3,1,0)))</f>
        <v>0</v>
      </c>
      <c r="K59" s="77">
        <f>IF($K60&gt;=7,3,IF($K60&gt;=5,2,IF($K60&gt;=3,1,0)))</f>
        <v>0</v>
      </c>
    </row>
    <row r="60" spans="1:11" ht="15">
      <c r="A60" s="73">
        <v>3</v>
      </c>
      <c r="B60" s="69">
        <v>83</v>
      </c>
      <c r="C60" s="126">
        <v>2.14</v>
      </c>
      <c r="D60" s="75" t="str">
        <f>IF(ISNA(VLOOKUP(B60,'Entry List Master'!$A$2:$J$1058,2)),"",VLOOKUP(B60,'Entry List Master'!$A$2:$J$1058,2))</f>
        <v>Aisling O'Callaghan</v>
      </c>
      <c r="E60" s="75" t="str">
        <f>IF(ISNA(VLOOKUP(B60,'Entry List Master'!$A$2:$J$1058,4)),"",VLOOKUP(B60,'Entry List Master'!$A$2:$J$1058,4))</f>
        <v>3 Ways AC</v>
      </c>
      <c r="G60" s="76" t="s">
        <v>51</v>
      </c>
      <c r="H60" s="78">
        <f>COUNTIF($E58:$E71,H57)</f>
        <v>4</v>
      </c>
      <c r="I60" s="78">
        <f>COUNTIF($E58:$E71,I57)</f>
        <v>2</v>
      </c>
      <c r="J60" s="78">
        <f>COUNTIF($E58:$E71,J57)</f>
        <v>1</v>
      </c>
      <c r="K60" s="78">
        <f>COUNTIF($E58:$E71,K57)</f>
        <v>0</v>
      </c>
    </row>
    <row r="61" spans="1:11" ht="15">
      <c r="A61" s="73">
        <v>4</v>
      </c>
      <c r="B61" s="69">
        <v>41</v>
      </c>
      <c r="C61" s="126">
        <v>2.17</v>
      </c>
      <c r="D61" s="75" t="str">
        <f>IF(ISNA(VLOOKUP(B61,'Entry List Master'!$A$2:$J$1058,2)),"",VLOOKUP(B61,'Entry List Master'!$A$2:$J$1058,2))</f>
        <v>Alex Johnston</v>
      </c>
      <c r="E61" s="75" t="str">
        <f>IF(ISNA(VLOOKUP(B61,'Entry List Master'!$A$2:$J$1058,4)),"",VLOOKUP(B61,'Entry List Master'!$A$2:$J$1058,4))</f>
        <v>Newcastle AC</v>
      </c>
      <c r="G61" s="76" t="s">
        <v>26</v>
      </c>
      <c r="H61" s="69">
        <f>SUM(H58:H60)</f>
        <v>29</v>
      </c>
      <c r="I61" s="69">
        <f>SUM(I58:I60)</f>
        <v>21</v>
      </c>
      <c r="J61" s="69">
        <f>SUM(J58:J60)</f>
        <v>5</v>
      </c>
      <c r="K61" s="69">
        <f>SUM(K58:K60)</f>
        <v>0</v>
      </c>
    </row>
    <row r="62" spans="1:5" ht="15">
      <c r="A62" s="73">
        <v>5</v>
      </c>
      <c r="B62" s="69">
        <v>159</v>
      </c>
      <c r="C62" s="126">
        <v>2.2</v>
      </c>
      <c r="D62" s="75" t="str">
        <f>IF(ISNA(VLOOKUP(B62,'Entry List Master'!$A$2:$J$1058,2)),"",VLOOKUP(B62,'Entry List Master'!$A$2:$J$1058,2))</f>
        <v>Caitlin Valentine</v>
      </c>
      <c r="E62" s="75" t="str">
        <f>IF(ISNA(VLOOKUP(B62,'Entry List Master'!$A$2:$J$1058,4)),"",VLOOKUP(B62,'Entry List Master'!$A$2:$J$1058,4))</f>
        <v>Newcastle AC</v>
      </c>
    </row>
    <row r="63" spans="1:5" ht="15">
      <c r="A63" s="73">
        <v>6</v>
      </c>
      <c r="B63" s="69">
        <v>2</v>
      </c>
      <c r="C63" s="126">
        <v>2.22</v>
      </c>
      <c r="D63" s="75" t="str">
        <f>IF(ISNA(VLOOKUP(B63,'Entry List Master'!$A$2:$J$1058,2)),"",VLOOKUP(B63,'Entry List Master'!$A$2:$J$1058,2))</f>
        <v>Amy McCrickard</v>
      </c>
      <c r="E63" s="75" t="str">
        <f>IF(ISNA(VLOOKUP(B63,'Entry List Master'!$A$2:$J$1058,4)),"",VLOOKUP(B63,'Entry List Master'!$A$2:$J$1058,4))</f>
        <v>Newcastle AC</v>
      </c>
    </row>
    <row r="64" spans="1:5" ht="15">
      <c r="A64" s="73">
        <v>7</v>
      </c>
      <c r="B64" s="69">
        <v>250</v>
      </c>
      <c r="C64" s="126">
        <v>2.25</v>
      </c>
      <c r="D64" s="75" t="str">
        <f>IF(ISNA(VLOOKUP(B64,'Entry List Master'!$A$2:$J$1058,2)),"",VLOOKUP(B64,'Entry List Master'!$A$2:$J$1058,2))</f>
        <v>Sinead Scullion</v>
      </c>
      <c r="E64" s="75" t="str">
        <f>IF(ISNA(VLOOKUP(B64,'Entry List Master'!$A$2:$J$1058,4)),"",VLOOKUP(B64,'Entry List Master'!$A$2:$J$1058,4))</f>
        <v>Burren AC</v>
      </c>
    </row>
    <row r="65" spans="1:5" ht="15">
      <c r="A65" s="73">
        <v>8</v>
      </c>
      <c r="B65" s="69">
        <v>49</v>
      </c>
      <c r="C65" s="126">
        <v>2.31</v>
      </c>
      <c r="D65" s="75" t="str">
        <f>IF(ISNA(VLOOKUP(B65,'Entry List Master'!$A$2:$J$1058,2)),"",VLOOKUP(B65,'Entry List Master'!$A$2:$J$1058,2))</f>
        <v>Colleen Burke</v>
      </c>
      <c r="E65" s="75" t="str">
        <f>IF(ISNA(VLOOKUP(B65,'Entry List Master'!$A$2:$J$1058,4)),"",VLOOKUP(B65,'Entry List Master'!$A$2:$J$1058,4))</f>
        <v>East Down AC</v>
      </c>
    </row>
    <row r="66" spans="1:5" ht="15">
      <c r="A66" s="73">
        <v>9</v>
      </c>
      <c r="B66" s="69">
        <v>33</v>
      </c>
      <c r="C66" s="126">
        <v>2.32</v>
      </c>
      <c r="D66" s="75" t="str">
        <f>IF(ISNA(VLOOKUP(B66,'Entry List Master'!$A$2:$J$1058,2)),"",VLOOKUP(B66,'Entry List Master'!$A$2:$J$1058,2))</f>
        <v>Helen O'Prey</v>
      </c>
      <c r="E66" s="75" t="str">
        <f>IF(ISNA(VLOOKUP(B66,'Entry List Master'!$A$2:$J$1058,4)),"",VLOOKUP(B66,'Entry List Master'!$A$2:$J$1058,4))</f>
        <v>Newcastle AC</v>
      </c>
    </row>
    <row r="67" spans="1:5" ht="15">
      <c r="A67" s="73">
        <v>10</v>
      </c>
      <c r="D67" s="75">
        <f>IF(ISNA(VLOOKUP(B67,'Entry List Master'!$A$2:$J$1058,2)),"",VLOOKUP(B67,'Entry List Master'!$A$2:$J$1058,2))</f>
      </c>
      <c r="E67" s="75">
        <f>IF(ISNA(VLOOKUP(B67,'Entry List Master'!$A$2:$J$1058,4)),"",VLOOKUP(B67,'Entry List Master'!$A$2:$J$1058,4))</f>
      </c>
    </row>
    <row r="68" spans="1:5" ht="15">
      <c r="A68" s="73">
        <v>11</v>
      </c>
      <c r="D68" s="75">
        <f>IF(ISNA(VLOOKUP(B68,'Entry List Master'!$A$2:$J$1058,2)),"",VLOOKUP(B68,'Entry List Master'!$A$2:$J$1058,2))</f>
      </c>
      <c r="E68" s="75">
        <f>IF(ISNA(VLOOKUP(B68,'Entry List Master'!$A$2:$J$1058,4)),"",VLOOKUP(B68,'Entry List Master'!$A$2:$J$1058,4))</f>
      </c>
    </row>
    <row r="69" spans="1:5" ht="15">
      <c r="A69" s="73">
        <v>12</v>
      </c>
      <c r="D69" s="75">
        <f>IF(ISNA(VLOOKUP(B69,'Entry List Master'!$A$2:$J$1058,2)),"",VLOOKUP(B69,'Entry List Master'!$A$2:$J$1058,2))</f>
      </c>
      <c r="E69" s="75">
        <f>IF(ISNA(VLOOKUP(B69,'Entry List Master'!$A$2:$J$1058,4)),"",VLOOKUP(B69,'Entry List Master'!$A$2:$J$1058,4))</f>
      </c>
    </row>
    <row r="70" spans="1:5" ht="15">
      <c r="A70" s="73">
        <v>13</v>
      </c>
      <c r="D70" s="75">
        <f>IF(ISNA(VLOOKUP(B70,'Entry List Master'!$A$2:$J$1058,2)),"",VLOOKUP(B70,'Entry List Master'!$A$2:$J$1058,2))</f>
      </c>
      <c r="E70" s="75">
        <f>IF(ISNA(VLOOKUP(B70,'Entry List Master'!$A$2:$J$1058,4)),"",VLOOKUP(B70,'Entry List Master'!$A$2:$J$1058,4))</f>
      </c>
    </row>
    <row r="71" spans="1:5" ht="15">
      <c r="A71" s="73">
        <v>14</v>
      </c>
      <c r="D71" s="75">
        <f>IF(ISNA(VLOOKUP(B71,'Entry List Master'!$A$2:$J$1058,2)),"",VLOOKUP(B71,'Entry List Master'!$A$2:$J$1058,2))</f>
      </c>
      <c r="E71" s="75">
        <f>IF(ISNA(VLOOKUP(B71,'Entry List Master'!$A$2:$J$1058,4)),"",VLOOKUP(B71,'Entry List Master'!$A$2:$J$1058,4))</f>
      </c>
    </row>
    <row r="73" spans="1:5" ht="15">
      <c r="A73" s="200" t="s">
        <v>9</v>
      </c>
      <c r="B73" s="200"/>
      <c r="C73" s="200"/>
      <c r="D73" s="200"/>
      <c r="E73" s="200"/>
    </row>
    <row r="74" spans="1:11" ht="15">
      <c r="A74" s="70" t="s">
        <v>14</v>
      </c>
      <c r="B74" s="70" t="s">
        <v>15</v>
      </c>
      <c r="C74" s="169" t="s">
        <v>16</v>
      </c>
      <c r="D74" s="70" t="s">
        <v>13</v>
      </c>
      <c r="E74" s="70" t="s">
        <v>1</v>
      </c>
      <c r="H74" s="71" t="s">
        <v>30</v>
      </c>
      <c r="I74" s="72" t="s">
        <v>35</v>
      </c>
      <c r="J74" s="71" t="s">
        <v>34</v>
      </c>
      <c r="K74" s="108" t="s">
        <v>168</v>
      </c>
    </row>
    <row r="75" spans="1:11" ht="15">
      <c r="A75" s="73">
        <v>1</v>
      </c>
      <c r="B75" s="69">
        <v>232</v>
      </c>
      <c r="C75" s="126">
        <v>2.3</v>
      </c>
      <c r="D75" s="75" t="str">
        <f>IF(ISNA(VLOOKUP(B75,'Entry List Master'!$A$2:$J$1058,2)),"",VLOOKUP(B75,'Entry List Master'!$A$2:$J$1058,2))</f>
        <v>Ultan O'Callaghan</v>
      </c>
      <c r="E75" s="75" t="str">
        <f>IF(ISNA(VLOOKUP(B75,'Entry List Master'!$A$2:$J$1058,4)),"",VLOOKUP(B75,'Entry List Master'!$A$2:$J$1058,4))</f>
        <v>3 Ways AC</v>
      </c>
      <c r="G75" s="76" t="s">
        <v>25</v>
      </c>
      <c r="H75" s="69">
        <f>IF(AND($A75=1,$E75=$H74),14,0)+IF(AND($A76=2,$E76=$H74),11,0)+IF(AND($A77=3,$E77=$H74),9,0)+IF(AND($A78=4,$E78=$H74),8,0)+IF(AND($A79=5,$E79=$H74),7,0)+IF(AND($A80=6,$E80=$H74),6,0)+IF(AND($A81=7,$E81=$H74),5,0)+IF(AND($A82=8,$E82=$H74),4,0)+IF(AND($A83=9,$E83=$H74),3,0)+IF(AND($A84=10,$E84=$H74),2,0)+IF(AND($A85=11,$E85=$H74),1,0)+IF(AND($A86=12,$E86=$H74),1,0)</f>
        <v>21</v>
      </c>
      <c r="I75" s="69">
        <f>IF(AND($A75=1,$E75=$I74),14,0)+IF(AND($A76=2,$E76=$I74),11,0)+IF(AND($A77=3,$E77=$I74),9,0)+IF(AND($A78=4,$E78=$I74),8,0)+IF(AND($A79=5,$E79=$I74),7,0)+IF(AND($A80=6,$E80=$I74),6,0)+IF(AND($A81=7,$E81=$I74),5,0)+IF(AND($A82=8,$E82=$I74),4,0)+IF(AND($A83=9,$E83=$I74),3,0)+IF(AND($A84=10,$E84=$I74),2,0)+IF(AND($A85=11,$E85=$I74),1,0)+IF(AND($A86=12,$E86=$I74),1,0)</f>
        <v>23</v>
      </c>
      <c r="J75" s="69">
        <f>IF(AND($A75=1,$E75=$J74),14,0)+IF(AND($A76=2,$E76=$J74),11,0)+IF(AND($A77=3,$E77=$J74),9,0)+IF(AND($A78=4,$E78=$J74),8,0)+IF(AND($A79=5,$E79=$J74),7,0)+IF(AND($A80=6,$E80=$J74),6,0)+IF(AND($A81=7,$E81=$J74),5,0)+IF(AND($A82=8,$E82=$J74),4,0)+IF(AND($A83=9,$E83=$J74),3,0)+IF(AND($A84=10,$E84=$J74),2,0)+IF(AND($A85=11,$E85=J74),1,0)+IF(AND($A86=12,$E86=$J74),1,0)</f>
        <v>10</v>
      </c>
      <c r="K75" s="69">
        <f>IF(AND($A75=1,$E75=$K74),14,0)+IF(AND($A76=2,$E76=$K74),11,0)+IF(AND($A77=3,$E77=$K74),9,0)+IF(AND($A78=4,$E78=$K74),8,0)+IF(AND($A79=5,$E79=$K74),7,0)+IF(AND($A80=6,$E80=$K74),6,0)+IF(AND($A81=7,$E81=$K74),5,0)+IF(AND($A82=8,$E82=$K74),4,0)+IF(AND($A83=9,$E83=$K74),3,0)+IF(AND($A84=10,$E84=$K74),2,0)+IF(AND($A85=11,$E85=K74),1,0)+IF(AND($A86=12,$E86=$K74),1,0)</f>
        <v>0</v>
      </c>
    </row>
    <row r="76" spans="1:11" ht="15">
      <c r="A76" s="73">
        <v>2</v>
      </c>
      <c r="B76" s="69">
        <v>140</v>
      </c>
      <c r="C76" s="126">
        <v>2.32</v>
      </c>
      <c r="D76" s="75" t="str">
        <f>IF(ISNA(VLOOKUP(B76,'Entry List Master'!$A$2:$J$1058,2)),"",VLOOKUP(B76,'Entry List Master'!$A$2:$J$1058,2))</f>
        <v>Thomas McKeveney</v>
      </c>
      <c r="E76" s="75" t="str">
        <f>IF(ISNA(VLOOKUP(B76,'Entry List Master'!$A$2:$J$1058,4)),"",VLOOKUP(B76,'Entry List Master'!$A$2:$J$1058,4))</f>
        <v>Burren AC</v>
      </c>
      <c r="G76" s="76" t="s">
        <v>27</v>
      </c>
      <c r="H76" s="77">
        <f>IF($H77&gt;=7,3,IF($H77&gt;=5,2,IF($H77&gt;=3,1,0)))</f>
        <v>1</v>
      </c>
      <c r="I76" s="77">
        <f>IF($I77&gt;=7,3,IF($I77&gt;=5,2,IF($I77&gt;=3,1,0)))</f>
        <v>1</v>
      </c>
      <c r="J76" s="77">
        <f>IF($J77&gt;=7,3,IF($J77&gt;=5,2,IF($J77&gt;=3,1,0)))</f>
        <v>0</v>
      </c>
      <c r="K76" s="77">
        <f>IF($K77&gt;=7,3,IF($K77&gt;=5,2,IF($K77&gt;=3,1,0)))</f>
        <v>0</v>
      </c>
    </row>
    <row r="77" spans="1:11" ht="15">
      <c r="A77" s="73">
        <v>3</v>
      </c>
      <c r="B77" s="69">
        <v>89</v>
      </c>
      <c r="C77" s="126">
        <v>2.35</v>
      </c>
      <c r="D77" s="75" t="str">
        <f>IF(ISNA(VLOOKUP(B77,'Entry List Master'!$A$2:$J$1058,2)),"",VLOOKUP(B77,'Entry List Master'!$A$2:$J$1058,2))</f>
        <v>Calum McDonagh</v>
      </c>
      <c r="E77" s="75" t="str">
        <f>IF(ISNA(VLOOKUP(B77,'Entry List Master'!$A$2:$J$1058,4)),"",VLOOKUP(B77,'Entry List Master'!$A$2:$J$1058,4))</f>
        <v>Burren AC</v>
      </c>
      <c r="G77" s="76" t="s">
        <v>51</v>
      </c>
      <c r="H77" s="78">
        <f>COUNTIF($E75:$E87,H74)</f>
        <v>4</v>
      </c>
      <c r="I77" s="78">
        <f>COUNTIF($E75:$E87,I74)</f>
        <v>3</v>
      </c>
      <c r="J77" s="78">
        <f>COUNTIF($E75:$E87,J74)</f>
        <v>2</v>
      </c>
      <c r="K77" s="78">
        <f>COUNTIF($E75:$E87,K74)</f>
        <v>0</v>
      </c>
    </row>
    <row r="78" spans="1:11" ht="15">
      <c r="A78" s="73">
        <v>4</v>
      </c>
      <c r="B78" s="69">
        <v>126</v>
      </c>
      <c r="C78" s="126">
        <v>2.43</v>
      </c>
      <c r="D78" s="75" t="str">
        <f>IF(ISNA(VLOOKUP(B78,'Entry List Master'!$A$2:$J$1058,2)),"",VLOOKUP(B78,'Entry List Master'!$A$2:$J$1058,2))</f>
        <v>Ronan McVeigh</v>
      </c>
      <c r="E78" s="75" t="str">
        <f>IF(ISNA(VLOOKUP(B78,'Entry List Master'!$A$2:$J$1058,4)),"",VLOOKUP(B78,'Entry List Master'!$A$2:$J$1058,4))</f>
        <v>Newcastle AC</v>
      </c>
      <c r="G78" s="76" t="s">
        <v>26</v>
      </c>
      <c r="H78" s="69">
        <f>SUM(H75:H77)</f>
        <v>26</v>
      </c>
      <c r="I78" s="69">
        <f>SUM(I75:I77)</f>
        <v>27</v>
      </c>
      <c r="J78" s="69">
        <f>SUM(J75:J77)</f>
        <v>12</v>
      </c>
      <c r="K78" s="69">
        <f>SUM(K75:K77)</f>
        <v>0</v>
      </c>
    </row>
    <row r="79" spans="1:5" ht="15">
      <c r="A79" s="73">
        <v>5</v>
      </c>
      <c r="B79" s="69">
        <v>7</v>
      </c>
      <c r="C79" s="126">
        <v>2.53</v>
      </c>
      <c r="D79" s="75" t="str">
        <f>IF(ISNA(VLOOKUP(B79,'Entry List Master'!$A$2:$J$1058,2)),"",VLOOKUP(B79,'Entry List Master'!$A$2:$J$1058,2))</f>
        <v>Adam Hughes</v>
      </c>
      <c r="E79" s="75" t="str">
        <f>IF(ISNA(VLOOKUP(B79,'Entry List Master'!$A$2:$J$1058,4)),"",VLOOKUP(B79,'Entry List Master'!$A$2:$J$1058,4))</f>
        <v>Newcastle AC</v>
      </c>
    </row>
    <row r="80" spans="1:5" ht="15">
      <c r="A80" s="73">
        <v>6</v>
      </c>
      <c r="B80" s="69">
        <v>130</v>
      </c>
      <c r="C80" s="126">
        <v>2.57</v>
      </c>
      <c r="D80" s="75" t="str">
        <f>IF(ISNA(VLOOKUP(B80,'Entry List Master'!$A$2:$J$1058,2)),"",VLOOKUP(B80,'Entry List Master'!$A$2:$J$1058,2))</f>
        <v>Jack Carson</v>
      </c>
      <c r="E80" s="75" t="str">
        <f>IF(ISNA(VLOOKUP(B80,'Entry List Master'!$A$2:$J$1058,4)),"",VLOOKUP(B80,'Entry List Master'!$A$2:$J$1058,4))</f>
        <v>East Down AC</v>
      </c>
    </row>
    <row r="81" spans="1:5" ht="15">
      <c r="A81" s="73">
        <v>7</v>
      </c>
      <c r="B81" s="69">
        <v>27</v>
      </c>
      <c r="C81" s="126">
        <v>2.58</v>
      </c>
      <c r="D81" s="75" t="str">
        <f>IF(ISNA(VLOOKUP(B81,'Entry List Master'!$A$2:$J$1058,2)),"",VLOOKUP(B81,'Entry List Master'!$A$2:$J$1058,2))</f>
        <v>Conor Campbell</v>
      </c>
      <c r="E81" s="75" t="str">
        <f>IF(ISNA(VLOOKUP(B81,'Entry List Master'!$A$2:$J$1058,4)),"",VLOOKUP(B81,'Entry List Master'!$A$2:$J$1058,4))</f>
        <v>Newcastle AC</v>
      </c>
    </row>
    <row r="82" spans="1:5" ht="15">
      <c r="A82" s="73">
        <v>8</v>
      </c>
      <c r="B82" s="69">
        <v>208</v>
      </c>
      <c r="C82" s="126">
        <v>2.59</v>
      </c>
      <c r="D82" s="75" t="str">
        <f>IF(ISNA(VLOOKUP(B82,'Entry List Master'!$A$2:$J$1058,2)),"",VLOOKUP(B82,'Entry List Master'!$A$2:$J$1058,2))</f>
        <v>Daniel Burke</v>
      </c>
      <c r="E82" s="75" t="str">
        <f>IF(ISNA(VLOOKUP(B82,'Entry List Master'!$A$2:$J$1058,4)),"",VLOOKUP(B82,'Entry List Master'!$A$2:$J$1058,4))</f>
        <v>East Down AC</v>
      </c>
    </row>
    <row r="83" spans="1:5" ht="15">
      <c r="A83" s="73">
        <v>9</v>
      </c>
      <c r="B83" s="69">
        <v>102</v>
      </c>
      <c r="C83" s="126">
        <v>3.05</v>
      </c>
      <c r="D83" s="75" t="str">
        <f>IF(ISNA(VLOOKUP(B83,'Entry List Master'!$A$2:$J$1058,2)),"",VLOOKUP(B83,'Entry List Master'!$A$2:$J$1058,2))</f>
        <v>Finn Murdock</v>
      </c>
      <c r="E83" s="75" t="str">
        <f>IF(ISNA(VLOOKUP(B83,'Entry List Master'!$A$2:$J$1058,4)),"",VLOOKUP(B83,'Entry List Master'!$A$2:$J$1058,4))</f>
        <v>Burren AC</v>
      </c>
    </row>
    <row r="84" spans="1:5" ht="15">
      <c r="A84" s="73">
        <v>10</v>
      </c>
      <c r="B84" s="69">
        <v>237</v>
      </c>
      <c r="C84" s="126">
        <v>3.09</v>
      </c>
      <c r="D84" s="75" t="str">
        <f>IF(ISNA(VLOOKUP(B84,'Entry List Master'!$A$2:$J$1058,2)),"",VLOOKUP(B84,'Entry List Master'!$A$2:$J$1058,2))</f>
        <v>Jack Matthews</v>
      </c>
      <c r="E84" s="75" t="str">
        <f>IF(ISNA(VLOOKUP(B84,'Entry List Master'!$A$2:$J$1058,4)),"",VLOOKUP(B84,'Entry List Master'!$A$2:$J$1058,4))</f>
        <v>3 Ways AC</v>
      </c>
    </row>
    <row r="85" spans="1:5" ht="15">
      <c r="A85" s="73">
        <v>11</v>
      </c>
      <c r="B85" s="69">
        <v>120</v>
      </c>
      <c r="C85" s="126">
        <v>3.14</v>
      </c>
      <c r="D85" s="75" t="str">
        <f>IF(ISNA(VLOOKUP(B85,'Entry List Master'!$A$2:$J$1058,2)),"",VLOOKUP(B85,'Entry List Master'!$A$2:$J$1058,2))</f>
        <v>Rory Corrigan</v>
      </c>
      <c r="E85" s="75" t="str">
        <f>IF(ISNA(VLOOKUP(B85,'Entry List Master'!$A$2:$J$1058,4)),"",VLOOKUP(B85,'Entry List Master'!$A$2:$J$1058,4))</f>
        <v>Newcastle AC</v>
      </c>
    </row>
    <row r="86" spans="1:5" ht="15">
      <c r="A86" s="73">
        <v>12</v>
      </c>
      <c r="D86" s="75">
        <f>IF(ISNA(VLOOKUP(B86,'Entry List Master'!$A$2:$J$1058,2)),"",VLOOKUP(B86,'Entry List Master'!$A$2:$J$1058,2))</f>
      </c>
      <c r="E86" s="75">
        <f>IF(ISNA(VLOOKUP(B86,'Entry List Master'!$A$2:$J$1058,4)),"",VLOOKUP(B86,'Entry List Master'!$A$2:$J$1058,4))</f>
      </c>
    </row>
    <row r="87" spans="1:5" ht="15">
      <c r="A87" s="73">
        <v>13</v>
      </c>
      <c r="D87" s="75">
        <f>IF(ISNA(VLOOKUP(B87,'Entry List Master'!$A$2:$J$1058,2)),"",VLOOKUP(B87,'Entry List Master'!$A$2:$J$1058,2))</f>
      </c>
      <c r="E87" s="75">
        <f>IF(ISNA(VLOOKUP(B87,'Entry List Master'!$A$2:$J$1058,4)),"",VLOOKUP(B87,'Entry List Master'!$A$2:$J$1058,4))</f>
      </c>
    </row>
    <row r="88" spans="4:5" ht="15">
      <c r="D88" s="75"/>
      <c r="E88" s="75">
        <f>IF(ISNA(VLOOKUP(B88,'Entry List Master'!$A$2:$J$1058,4)),"",VLOOKUP(B88,'Entry List Master'!$A$2:$J$1058,4))</f>
      </c>
    </row>
    <row r="89" spans="1:5" ht="15">
      <c r="A89" s="200" t="s">
        <v>5</v>
      </c>
      <c r="B89" s="200"/>
      <c r="C89" s="200"/>
      <c r="D89" s="200"/>
      <c r="E89" s="200"/>
    </row>
    <row r="90" spans="1:11" ht="15">
      <c r="A90" s="70" t="s">
        <v>14</v>
      </c>
      <c r="B90" s="70" t="s">
        <v>15</v>
      </c>
      <c r="C90" s="169" t="s">
        <v>16</v>
      </c>
      <c r="D90" s="70" t="s">
        <v>13</v>
      </c>
      <c r="E90" s="70" t="s">
        <v>1</v>
      </c>
      <c r="H90" s="71" t="s">
        <v>30</v>
      </c>
      <c r="I90" s="72" t="s">
        <v>35</v>
      </c>
      <c r="J90" s="71" t="s">
        <v>34</v>
      </c>
      <c r="K90" s="71" t="s">
        <v>168</v>
      </c>
    </row>
    <row r="91" spans="1:11" ht="15">
      <c r="A91" s="73">
        <v>1</v>
      </c>
      <c r="B91" s="69">
        <v>204</v>
      </c>
      <c r="C91" s="126">
        <v>2.37</v>
      </c>
      <c r="D91" s="75" t="str">
        <f>IF(ISNA(VLOOKUP(B91,'Entry List Master'!$A$2:$J$1058,2)),"",VLOOKUP(B91,'Entry List Master'!$A$2:$J$1058,2))</f>
        <v>Caitilin Coffey</v>
      </c>
      <c r="E91" s="75" t="str">
        <f>IF(ISNA(VLOOKUP(B91,'Entry List Master'!$A$2:$J$1058,4)),"",VLOOKUP(B91,'Entry List Master'!$A$2:$J$1058,4))</f>
        <v>3 Ways AC</v>
      </c>
      <c r="G91" s="76" t="s">
        <v>25</v>
      </c>
      <c r="H91" s="69">
        <f>IF(AND($A91=1,$E91=$H90),14,0)+IF(AND($A92=2,$E92=$H90),11,0)+IF(AND($A93=3,$E93=$H90),9,0)+IF(AND($A94=4,$E94=$H90),8,0)+IF(AND($A95=5,$E95=$H90),7,0)+IF(AND($A96=6,$E96=$H90),6,0)+IF(AND($A97=7,$E97=$H90),5,0)+IF(AND($A98=8,$E98=$H90),4,0)+IF(AND($A99=9,$E99=$H90),3,0)+IF(AND($A100=10,$E100=$H90),2,0)+IF(AND($A101=11,$E101=$H90),1,0)+IF(AND($A102=12,$E102=$H90),1,0)</f>
        <v>15</v>
      </c>
      <c r="I91" s="69">
        <f>IF(AND($A91=1,$E91=$I90),14,0)+IF(AND($A92=2,$E92=$I90),11,0)+IF(AND($A93=3,$E93=$I90),9,0)+IF(AND($A94=4,$E94=$I90),8,0)+IF(AND($A95=5,$E95=$I90),7,0)+IF(AND($A96=6,$E96=$I90),6,0)+IF(AND($A97=7,$E97=$I90),5,0)+IF(AND($A98=8,$E98=$I90),4,0)+IF(AND($A99=9,$E99=$I90),3,0)+IF(AND($A100=10,$E100=$I90),2,0)+IF(AND($A101=11,$E101=$I90),1,0)+IF(AND($A102=12,$E102=$I90),1,0)</f>
        <v>18</v>
      </c>
      <c r="J91" s="69">
        <f>IF(AND($A91=1,$E91=$J90),14,0)+IF(AND($A92=2,$E92=$J90),11,0)+IF(AND($A93=3,$E93=$J90),9,0)+IF(AND($A94=4,$E94=$J90),8,0)+IF(AND($A95=5,$E95=$J90),7,0)+IF(AND($A96=6,$E96=$J90),6,0)+IF(AND($A97=7,$E97=$J90),5,0)+IF(AND($A98=8,$E98=$J90),4,0)+IF(AND($A99=9,$E99=$J90),3,0)+IF(AND($A100=10,$E100=$J90),2,0)+IF(AND($A101=11,$E101=J90),1,0)+IF(AND($A102=12,$E102=$J90),1,0)</f>
        <v>2</v>
      </c>
      <c r="K91" s="69">
        <f>IF(AND($A91=1,$E91=$K90),14,0)+IF(AND($A92=2,$E92=$K90),11,0)+IF(AND($A93=3,$E93=$K90),9,0)+IF(AND($A94=4,$E94=$K90),8,0)+IF(AND($A95=5,$E95=$K90),7,0)+IF(AND($A96=6,$E96=$K90),6,0)+IF(AND($A97=7,$E97=$K90),5,0)+IF(AND($A98=8,$E98=$K90),4,0)+IF(AND($A99=9,$E99=$K90),3,0)+IF(AND($A100=10,$E100=$K90),2,0)+IF(AND($A101=11,$E101=K90),1,0)+IF(AND($A102=12,$E102=$K90),1,0)</f>
        <v>0</v>
      </c>
    </row>
    <row r="92" spans="1:11" ht="15">
      <c r="A92" s="73">
        <v>2</v>
      </c>
      <c r="B92" s="69">
        <v>230</v>
      </c>
      <c r="C92" s="126">
        <v>2.41</v>
      </c>
      <c r="D92" s="75" t="str">
        <f>IF(ISNA(VLOOKUP(B92,'Entry List Master'!$A$2:$J$1058,2)),"",VLOOKUP(B92,'Entry List Master'!$A$2:$J$1058,2))</f>
        <v>Olivia Hall</v>
      </c>
      <c r="E92" s="75" t="str">
        <f>IF(ISNA(VLOOKUP(B92,'Entry List Master'!$A$2:$J$1058,4)),"",VLOOKUP(B92,'Entry List Master'!$A$2:$J$1058,4))</f>
        <v>3 Ways AC</v>
      </c>
      <c r="G92" s="76" t="s">
        <v>27</v>
      </c>
      <c r="H92" s="77">
        <f>IF($H93&gt;=7,3,IF($H93&gt;=5,2,IF($H93&gt;=3,1,0)))</f>
        <v>1</v>
      </c>
      <c r="I92" s="77">
        <f>IF($I93&gt;=7,3,IF($I93&gt;=5,2,IF($I93&gt;=3,1,0)))</f>
        <v>1</v>
      </c>
      <c r="J92" s="77">
        <f>IF($J93&gt;=7,3,IF($J93&gt;=5,2,IF($J93&gt;=3,1,0)))</f>
        <v>0</v>
      </c>
      <c r="K92" s="77">
        <f>IF($K93&gt;=7,3,IF($K93&gt;=5,2,IF($K93&gt;=3,1,0)))</f>
        <v>0</v>
      </c>
    </row>
    <row r="93" spans="1:11" ht="15">
      <c r="A93" s="73">
        <v>3</v>
      </c>
      <c r="B93" s="69">
        <v>231</v>
      </c>
      <c r="C93" s="126">
        <v>2.47</v>
      </c>
      <c r="D93" s="75" t="str">
        <f>IF(ISNA(VLOOKUP(B93,'Entry List Master'!$A$2:$J$1058,2)),"",VLOOKUP(B93,'Entry List Master'!$A$2:$J$1058,2))</f>
        <v>Ellie Murdock</v>
      </c>
      <c r="E93" s="75" t="str">
        <f>IF(ISNA(VLOOKUP(B93,'Entry List Master'!$A$2:$J$1058,4)),"",VLOOKUP(B93,'Entry List Master'!$A$2:$J$1058,4))</f>
        <v>3 Ways AC</v>
      </c>
      <c r="G93" s="76" t="s">
        <v>51</v>
      </c>
      <c r="H93" s="78">
        <f>COUNTIF($E91:$E105,H90)</f>
        <v>3</v>
      </c>
      <c r="I93" s="78">
        <f>COUNTIF($E91:$E105,I90)</f>
        <v>3</v>
      </c>
      <c r="J93" s="78">
        <f>COUNTIF($E91:$E105,J90)</f>
        <v>1</v>
      </c>
      <c r="K93" s="78">
        <f>COUNTIF($E91:$E105,K90)</f>
        <v>0</v>
      </c>
    </row>
    <row r="94" spans="1:11" ht="15">
      <c r="A94" s="73">
        <v>4</v>
      </c>
      <c r="B94" s="69">
        <v>160</v>
      </c>
      <c r="C94" s="126">
        <v>2.48</v>
      </c>
      <c r="D94" s="75" t="str">
        <f>IF(ISNA(VLOOKUP(B94,'Entry List Master'!$A$2:$J$1058,2)),"",VLOOKUP(B94,'Entry List Master'!$A$2:$J$1058,2))</f>
        <v>Eva Sloan</v>
      </c>
      <c r="E94" s="75" t="str">
        <f>IF(ISNA(VLOOKUP(B94,'Entry List Master'!$A$2:$J$1058,4)),"",VLOOKUP(B94,'Entry List Master'!$A$2:$J$1058,4))</f>
        <v>Burren AC</v>
      </c>
      <c r="G94" s="76" t="s">
        <v>26</v>
      </c>
      <c r="H94" s="69">
        <f>SUM(H91:H93)</f>
        <v>19</v>
      </c>
      <c r="I94" s="69">
        <f>SUM(I91:I93)</f>
        <v>22</v>
      </c>
      <c r="J94" s="69">
        <f>SUM(J91:J93)</f>
        <v>3</v>
      </c>
      <c r="K94" s="69">
        <f>SUM(K91:K93)</f>
        <v>0</v>
      </c>
    </row>
    <row r="95" spans="1:5" ht="15">
      <c r="A95" s="73">
        <v>5</v>
      </c>
      <c r="B95" s="69">
        <v>84</v>
      </c>
      <c r="C95" s="126">
        <v>3.07</v>
      </c>
      <c r="D95" s="75" t="str">
        <f>IF(ISNA(VLOOKUP(B95,'Entry List Master'!$A$2:$J$1058,2)),"",VLOOKUP(B95,'Entry List Master'!$A$2:$J$1058,2))</f>
        <v>Sorcha McElroy</v>
      </c>
      <c r="E95" s="75" t="str">
        <f>IF(ISNA(VLOOKUP(B95,'Entry List Master'!$A$2:$J$1058,4)),"",VLOOKUP(B95,'Entry List Master'!$A$2:$J$1058,4))</f>
        <v>Newcastle AC</v>
      </c>
    </row>
    <row r="96" spans="1:5" ht="15">
      <c r="A96" s="73">
        <v>6</v>
      </c>
      <c r="B96" s="69">
        <v>72</v>
      </c>
      <c r="C96" s="126">
        <v>3.08</v>
      </c>
      <c r="D96" s="75" t="str">
        <f>IF(ISNA(VLOOKUP(B96,'Entry List Master'!$A$2:$J$1058,2)),"",VLOOKUP(B96,'Entry List Master'!$A$2:$J$1058,2))</f>
        <v>Izzy O'Farrell</v>
      </c>
      <c r="E96" s="75" t="str">
        <f>IF(ISNA(VLOOKUP(B96,'Entry List Master'!$A$2:$J$1058,4)),"",VLOOKUP(B96,'Entry List Master'!$A$2:$J$1058,4))</f>
        <v>Burren AC</v>
      </c>
    </row>
    <row r="97" spans="1:5" ht="15">
      <c r="A97" s="73">
        <v>7</v>
      </c>
      <c r="B97" s="69">
        <v>37</v>
      </c>
      <c r="C97" s="126">
        <v>3.14</v>
      </c>
      <c r="D97" s="75" t="str">
        <f>IF(ISNA(VLOOKUP(B97,'Entry List Master'!$A$2:$J$1058,2)),"",VLOOKUP(B97,'Entry List Master'!$A$2:$J$1058,2))</f>
        <v>Tierna Bardon</v>
      </c>
      <c r="E97" s="75" t="str">
        <f>IF(ISNA(VLOOKUP(B97,'Entry List Master'!$A$2:$J$1058,4)),"",VLOOKUP(B97,'Entry List Master'!$A$2:$J$1058,4))</f>
        <v>Newcastle AC</v>
      </c>
    </row>
    <row r="98" spans="1:5" ht="15">
      <c r="A98" s="73">
        <v>8</v>
      </c>
      <c r="B98" s="69">
        <v>52</v>
      </c>
      <c r="C98" s="126">
        <v>3.22</v>
      </c>
      <c r="D98" s="75" t="str">
        <f>IF(ISNA(VLOOKUP(B98,'Entry List Master'!$A$2:$J$1058,2)),"",VLOOKUP(B98,'Entry List Master'!$A$2:$J$1058,2))</f>
        <v>Grace Morgan</v>
      </c>
      <c r="E98" s="75" t="str">
        <f>IF(ISNA(VLOOKUP(B98,'Entry List Master'!$A$2:$J$1058,4)),"",VLOOKUP(B98,'Entry List Master'!$A$2:$J$1058,4))</f>
        <v>Burren AC</v>
      </c>
    </row>
    <row r="99" spans="1:5" ht="15">
      <c r="A99" s="73">
        <v>9</v>
      </c>
      <c r="B99" s="69">
        <v>11</v>
      </c>
      <c r="C99" s="126">
        <v>3.24</v>
      </c>
      <c r="D99" s="75" t="str">
        <f>IF(ISNA(VLOOKUP(B99,'Entry List Master'!$A$2:$J$1058,2)),"",VLOOKUP(B99,'Entry List Master'!$A$2:$J$1058,2))</f>
        <v>Hannah Carson</v>
      </c>
      <c r="E99" s="75" t="str">
        <f>IF(ISNA(VLOOKUP(B99,'Entry List Master'!$A$2:$J$1058,4)),"",VLOOKUP(B99,'Entry List Master'!$A$2:$J$1058,4))</f>
        <v>Newcastle AC</v>
      </c>
    </row>
    <row r="100" spans="1:5" ht="15">
      <c r="A100" s="73">
        <v>10</v>
      </c>
      <c r="B100" s="69">
        <v>58</v>
      </c>
      <c r="C100" s="126">
        <v>3.36</v>
      </c>
      <c r="D100" s="75" t="str">
        <f>IF(ISNA(VLOOKUP(B100,'Entry List Master'!$A$2:$J$1058,2)),"",VLOOKUP(B100,'Entry List Master'!$A$2:$J$1058,2))</f>
        <v>Cara Doran</v>
      </c>
      <c r="E100" s="75" t="str">
        <f>IF(ISNA(VLOOKUP(B100,'Entry List Master'!$A$2:$J$1058,4)),"",VLOOKUP(B100,'Entry List Master'!$A$2:$J$1058,4))</f>
        <v>East Down AC</v>
      </c>
    </row>
    <row r="101" spans="1:5" ht="15">
      <c r="A101" s="73">
        <v>11</v>
      </c>
      <c r="D101" s="75">
        <f>IF(ISNA(VLOOKUP(B101,'Entry List Master'!$A$2:$J$1058,2)),"",VLOOKUP(B101,'Entry List Master'!$A$2:$J$1058,2))</f>
      </c>
      <c r="E101" s="75">
        <f>IF(ISNA(VLOOKUP(B101,'Entry List Master'!$A$2:$J$1058,4)),"",VLOOKUP(B101,'Entry List Master'!$A$2:$J$1058,4))</f>
      </c>
    </row>
    <row r="102" spans="1:5" ht="15">
      <c r="A102" s="73">
        <v>12</v>
      </c>
      <c r="D102" s="75">
        <f>IF(ISNA(VLOOKUP(B102,'Entry List Master'!$A$2:$J$1058,2)),"",VLOOKUP(B102,'Entry List Master'!$A$2:$J$1058,2))</f>
      </c>
      <c r="E102" s="75">
        <f>IF(ISNA(VLOOKUP(B102,'Entry List Master'!$A$2:$J$1058,4)),"",VLOOKUP(B102,'Entry List Master'!$A$2:$J$1058,4))</f>
      </c>
    </row>
    <row r="103" spans="1:5" ht="15">
      <c r="A103" s="73">
        <v>13</v>
      </c>
      <c r="D103" s="75">
        <f>IF(ISNA(VLOOKUP(B103,'Entry List Master'!$A$2:$J$1058,2)),"",VLOOKUP(B103,'Entry List Master'!$A$2:$J$1058,2))</f>
      </c>
      <c r="E103" s="75">
        <f>IF(ISNA(VLOOKUP(B103,'Entry List Master'!$A$2:$J$1058,4)),"",VLOOKUP(B103,'Entry List Master'!$A$2:$J$1058,4))</f>
      </c>
    </row>
    <row r="104" spans="1:5" ht="15">
      <c r="A104" s="73">
        <v>14</v>
      </c>
      <c r="D104" s="75">
        <f>IF(ISNA(VLOOKUP(B104,'Entry List Master'!$A$2:$J$1058,2)),"",VLOOKUP(B104,'Entry List Master'!$A$2:$J$1058,2))</f>
      </c>
      <c r="E104" s="75">
        <f>IF(ISNA(VLOOKUP(B104,'Entry List Master'!$A$2:$J$1058,4)),"",VLOOKUP(B104,'Entry List Master'!$A$2:$J$1058,4))</f>
      </c>
    </row>
    <row r="105" spans="1:5" ht="15">
      <c r="A105" s="73">
        <v>15</v>
      </c>
      <c r="D105" s="75">
        <f>IF(ISNA(VLOOKUP(B105,'Entry List Master'!$A$2:$J$1058,2)),"",VLOOKUP(B105,'Entry List Master'!$A$2:$J$1058,2))</f>
      </c>
      <c r="E105" s="75">
        <f>IF(ISNA(VLOOKUP(B105,'Entry List Master'!$A$2:$J$1058,4)),"",VLOOKUP(B105,'Entry List Master'!$A$2:$J$1058,4))</f>
      </c>
    </row>
    <row r="106" spans="4:5" ht="15">
      <c r="D106" s="75"/>
      <c r="E106" s="75"/>
    </row>
    <row r="107" spans="1:5" ht="15">
      <c r="A107" s="200" t="s">
        <v>6</v>
      </c>
      <c r="B107" s="200"/>
      <c r="C107" s="200"/>
      <c r="D107" s="200"/>
      <c r="E107" s="200"/>
    </row>
    <row r="108" spans="1:11" ht="15">
      <c r="A108" s="70" t="s">
        <v>14</v>
      </c>
      <c r="B108" s="70" t="s">
        <v>15</v>
      </c>
      <c r="C108" s="169" t="s">
        <v>16</v>
      </c>
      <c r="D108" s="70" t="s">
        <v>13</v>
      </c>
      <c r="E108" s="70" t="s">
        <v>1</v>
      </c>
      <c r="H108" s="71" t="s">
        <v>30</v>
      </c>
      <c r="I108" s="72" t="s">
        <v>35</v>
      </c>
      <c r="J108" s="71" t="s">
        <v>34</v>
      </c>
      <c r="K108" s="71" t="s">
        <v>168</v>
      </c>
    </row>
    <row r="109" spans="1:11" ht="15">
      <c r="A109" s="73">
        <v>1</v>
      </c>
      <c r="B109" s="69">
        <v>108</v>
      </c>
      <c r="C109" s="126">
        <v>3.3</v>
      </c>
      <c r="D109" s="75" t="str">
        <f>IF(ISNA(VLOOKUP(B109,'Entry List Master'!$A$2:$J$1058,2)),"",VLOOKUP(B109,'Entry List Master'!$A$2:$J$1058,2))</f>
        <v>Oliver Millar</v>
      </c>
      <c r="E109" s="75" t="str">
        <f>IF(ISNA(VLOOKUP(B109,'Entry List Master'!$A$2:$J$1058,4)),"",VLOOKUP(B109,'Entry List Master'!$A$2:$J$1058,4))</f>
        <v>Dromore AC</v>
      </c>
      <c r="G109" s="76" t="s">
        <v>25</v>
      </c>
      <c r="H109" s="69">
        <f>IF(AND($A109=1,$E109=$H108),14,0)+IF(AND($A110=2,$E110=$H108),11,0)+IF(AND($A111=3,$E111=$H108),9,0)+IF(AND($A112=4,$E127=$H108),8,0)+IF(AND($A113=5,$E112=$H108),7,0)+IF(AND($A114=6,$E113=$H108),6,0)+IF(AND($A115=7,$E114=$H108),5,0)+IF(AND($A116=8,$E115=$H108),4,0)+IF(AND($A117=9,$E116=$H108),3,0)+IF(AND($A118=10,$E118=$H108),2,0)+IF(AND($A119=11,$E119=$H108),1,0)+IF(AND($A120=12,$E120=$H108),1,0)</f>
        <v>18</v>
      </c>
      <c r="I109" s="69">
        <f>IF(AND($A109=1,$E109=$I108),14,0)+IF(AND($A110=2,$E110=$I108),11,0)+IF(AND($A111=3,$E111=$I108),9,0)+IF(AND($A112=4,$E127=$I108),8,0)+IF(AND($A113=5,$E112=$I108),7,0)+IF(AND($A114=6,$E113=$I108),6,0)+IF(AND($A115=7,$E114=$I108),5,0)+IF(AND($A116=8,$E115=$I108),4,0)+IF(AND($A117=9,$E116=$I108),3,0)+IF(AND($A118=10,$E118=$I108),2,0)+IF(AND($A119=11,$E119=$I108),1,0)+IF(AND($A120=12,$E120=$I108),1,0)</f>
        <v>6</v>
      </c>
      <c r="J109" s="69">
        <f>IF(AND($A109=1,$E109=$J108),14,0)+IF(AND($A110=2,$E110=$J108),11,0)+IF(AND($A111=3,$E111=$J108),9,0)+IF(AND($A112=4,$E127=$J108),8,0)+IF(AND($A113=5,$E112=$J108),7,0)+IF(AND($A114=6,$E113=$J108),6,0)+IF(AND($A115=7,$E114=$J108),5,0)+IF(AND($A116=8,$E115=$J108),4,0)+IF(AND($A117=9,$E116=$J108),3,0)+IF(AND($A118=10,$E118=$J108),2,0)+IF(AND($A119=11,$E119=J108),1,0)+IF(AND($A120=12,$E120=$J108),1,0)</f>
        <v>20</v>
      </c>
      <c r="K109" s="69">
        <f>IF(AND($A109=1,$E109=$K108),14,0)+IF(AND($A110=2,$E110=$K108),11,0)+IF(AND($A111=3,$E111=$K108),9,0)+IF(AND($A112=4,$E127=$K108),8,0)+IF(AND($A113=5,$E112=$K108),7,0)+IF(AND($A114=6,$E113=$K108),6,0)+IF(AND($A115=7,$E114=$K108),5,0)+IF(AND($A116=8,$E115=$K108),4,0)+IF(AND($A117=9,$E116=$K108),3,0)+IF(AND($A118=10,$E118=$K108),2,0)+IF(AND($A119=11,$E119=K108),1,0)+IF(AND($A120=12,$E120=$K108),1,0)</f>
        <v>14</v>
      </c>
    </row>
    <row r="110" spans="1:11" ht="15">
      <c r="A110" s="73">
        <v>2</v>
      </c>
      <c r="B110" s="69">
        <v>172</v>
      </c>
      <c r="C110" s="126">
        <v>3.35</v>
      </c>
      <c r="D110" s="75" t="str">
        <f>IF(ISNA(VLOOKUP(B110,'Entry List Master'!$A$2:$J$1058,2)),"",VLOOKUP(B110,'Entry List Master'!$A$2:$J$1058,2))</f>
        <v>Danny Williamson</v>
      </c>
      <c r="E110" s="75" t="str">
        <f>IF(ISNA(VLOOKUP(B110,'Entry List Master'!$A$2:$J$1058,4)),"",VLOOKUP(B110,'Entry List Master'!$A$2:$J$1058,4))</f>
        <v>Newcastle AC</v>
      </c>
      <c r="G110" s="76" t="s">
        <v>27</v>
      </c>
      <c r="H110" s="77">
        <f>IF($H111&gt;=7,3,IF($H111&gt;=5,2,IF($H111&gt;=3,1,0)))</f>
        <v>1</v>
      </c>
      <c r="I110" s="77">
        <f>IF($I111&gt;=7,3,IF($I111&gt;=5,2,IF($I111&gt;=3,1,0)))</f>
        <v>0</v>
      </c>
      <c r="J110" s="77">
        <f>IF($J111&gt;=7,3,IF($J111&gt;=5,2,IF($J111&gt;=3,1,0)))</f>
        <v>0</v>
      </c>
      <c r="K110" s="77">
        <f>IF($K111&gt;=7,3,IF($K111&gt;=5,2,IF($K111&gt;=3,1,0)))</f>
        <v>0</v>
      </c>
    </row>
    <row r="111" spans="1:11" ht="15">
      <c r="A111" s="73">
        <v>3</v>
      </c>
      <c r="B111" s="69">
        <v>210</v>
      </c>
      <c r="C111" s="126">
        <v>3.39</v>
      </c>
      <c r="D111" s="75" t="str">
        <f>IF(ISNA(VLOOKUP(B111,'Entry List Master'!$A$2:$J$1058,2)),"",VLOOKUP(B111,'Entry List Master'!$A$2:$J$1058,2))</f>
        <v>Darragh McConvery</v>
      </c>
      <c r="E111" s="75" t="str">
        <f>IF(ISNA(VLOOKUP(B111,'Entry List Master'!$A$2:$J$1058,4)),"",VLOOKUP(B111,'Entry List Master'!$A$2:$J$1058,4))</f>
        <v>3 Ways AC</v>
      </c>
      <c r="G111" s="76" t="s">
        <v>51</v>
      </c>
      <c r="H111" s="78">
        <f>COUNTIF($E109:$E120,H108)</f>
        <v>3</v>
      </c>
      <c r="I111" s="78">
        <f>COUNTIF($E109:$E120,I108)</f>
        <v>1</v>
      </c>
      <c r="J111" s="78">
        <f>COUNTIF($E109:$E120,J108)</f>
        <v>2</v>
      </c>
      <c r="K111" s="78">
        <f>COUNTIF($E109:$E120,K108)</f>
        <v>1</v>
      </c>
    </row>
    <row r="112" spans="1:11" ht="15">
      <c r="A112" s="73">
        <v>4</v>
      </c>
      <c r="B112" s="69">
        <v>133</v>
      </c>
      <c r="C112" s="126">
        <v>3.41</v>
      </c>
      <c r="D112" s="75" t="str">
        <f>IF(ISNA(VLOOKUP(B112,'Entry List Master'!$A$2:$J$1058,2)),"",VLOOKUP(B112,'Entry List Master'!$A$2:$J$1058,2))</f>
        <v>Andrew McGrattan</v>
      </c>
      <c r="E112" s="75" t="str">
        <f>IF(ISNA(VLOOKUP(B112,'Entry List Master'!$A$2:$J$1058,4)),"",VLOOKUP(B112,'Entry List Master'!$A$2:$J$1058,4))</f>
        <v>East Down AC</v>
      </c>
      <c r="G112" s="76" t="s">
        <v>26</v>
      </c>
      <c r="H112" s="69">
        <f>SUM(H109:H111)</f>
        <v>22</v>
      </c>
      <c r="I112" s="69">
        <f>SUM(I109:I111)</f>
        <v>7</v>
      </c>
      <c r="J112" s="69">
        <f>SUM(J109:J111)</f>
        <v>22</v>
      </c>
      <c r="K112" s="69">
        <f>SUM(K109:K111)</f>
        <v>15</v>
      </c>
    </row>
    <row r="113" spans="1:5" ht="15">
      <c r="A113" s="73">
        <v>5</v>
      </c>
      <c r="B113" s="69">
        <v>92</v>
      </c>
      <c r="C113" s="126">
        <v>3.42</v>
      </c>
      <c r="D113" s="75" t="str">
        <f>IF(ISNA(VLOOKUP(B113,'Entry List Master'!$A$2:$J$1058,2)),"",VLOOKUP(B113,'Entry List Master'!$A$2:$J$1058,2))</f>
        <v>Patrick McCarthy</v>
      </c>
      <c r="E113" s="75" t="str">
        <f>IF(ISNA(VLOOKUP(B113,'Entry List Master'!$A$2:$J$1058,4)),"",VLOOKUP(B113,'Entry List Master'!$A$2:$J$1058,4))</f>
        <v>Burren AC</v>
      </c>
    </row>
    <row r="114" spans="1:5" ht="15">
      <c r="A114" s="73">
        <v>6</v>
      </c>
      <c r="B114" s="69">
        <v>239</v>
      </c>
      <c r="C114" s="126">
        <v>3.46</v>
      </c>
      <c r="D114" s="75" t="str">
        <f>IF(ISNA(VLOOKUP(B114,'Entry List Master'!$A$2:$J$1058,2)),"",VLOOKUP(B114,'Entry List Master'!$A$2:$J$1058,2))</f>
        <v>Oran Cunningham</v>
      </c>
      <c r="E114" s="75" t="str">
        <f>IF(ISNA(VLOOKUP(B114,'Entry List Master'!$A$2:$J$1058,4)),"",VLOOKUP(B114,'Entry List Master'!$A$2:$J$1058,4))</f>
        <v>East Down AC</v>
      </c>
    </row>
    <row r="115" spans="1:5" ht="15">
      <c r="A115" s="73">
        <v>7</v>
      </c>
      <c r="B115" s="69">
        <v>35</v>
      </c>
      <c r="C115" s="126">
        <v>4.19</v>
      </c>
      <c r="D115" s="75" t="str">
        <f>IF(ISNA(VLOOKUP(B115,'Entry List Master'!$A$2:$J$1058,2)),"",VLOOKUP(B115,'Entry List Master'!$A$2:$J$1058,2))</f>
        <v>Pierce Bardon</v>
      </c>
      <c r="E115" s="75" t="str">
        <f>IF(ISNA(VLOOKUP(B115,'Entry List Master'!$A$2:$J$1058,4)),"",VLOOKUP(B115,'Entry List Master'!$A$2:$J$1058,4))</f>
        <v>Newcastle AC</v>
      </c>
    </row>
    <row r="116" spans="1:5" ht="15">
      <c r="A116" s="73">
        <v>8</v>
      </c>
      <c r="B116" s="69">
        <v>135</v>
      </c>
      <c r="C116" s="126">
        <v>4.26</v>
      </c>
      <c r="D116" s="75" t="str">
        <f>IF(ISNA(VLOOKUP(B116,'Entry List Master'!$A$2:$J$1058,2)),"",VLOOKUP(B116,'Entry List Master'!$A$2:$J$1058,2))</f>
        <v>Joseph McDaid</v>
      </c>
      <c r="E116" s="75" t="str">
        <f>IF(ISNA(VLOOKUP(B116,'Entry List Master'!$A$2:$J$1058,4)),"",VLOOKUP(B116,'Entry List Master'!$A$2:$J$1058,4))</f>
        <v>Newcastle AC</v>
      </c>
    </row>
    <row r="117" spans="1:5" ht="15">
      <c r="A117" s="73">
        <v>9</v>
      </c>
      <c r="D117" s="75">
        <f>IF(ISNA(VLOOKUP(B117,'Entry List Master'!$A$2:$J$1058,2)),"",VLOOKUP(B117,'Entry List Master'!$A$2:$J$1058,2))</f>
      </c>
      <c r="E117" s="75">
        <f>IF(ISNA(VLOOKUP(B117,'Entry List Master'!$A$2:$J$1058,4)),"",VLOOKUP(B117,'Entry List Master'!$A$2:$J$1058,4))</f>
      </c>
    </row>
    <row r="118" spans="1:5" ht="15">
      <c r="A118" s="73">
        <v>10</v>
      </c>
      <c r="D118" s="75">
        <f>IF(ISNA(VLOOKUP(B118,'Entry List Master'!$A$2:$J$1058,2)),"",VLOOKUP(B118,'Entry List Master'!$A$2:$J$1058,2))</f>
      </c>
      <c r="E118" s="75">
        <f>IF(ISNA(VLOOKUP(B118,'Entry List Master'!$A$2:$J$1058,4)),"",VLOOKUP(B118,'Entry List Master'!$A$2:$J$1058,4))</f>
      </c>
    </row>
    <row r="119" spans="1:5" ht="15">
      <c r="A119" s="73">
        <v>11</v>
      </c>
      <c r="D119" s="75">
        <f>IF(ISNA(VLOOKUP(B119,'Entry List Master'!$A$2:$J$1058,2)),"",VLOOKUP(B119,'Entry List Master'!$A$2:$J$1058,2))</f>
      </c>
      <c r="E119" s="75">
        <f>IF(ISNA(VLOOKUP(B119,'Entry List Master'!$A$2:$J$1058,4)),"",VLOOKUP(B119,'Entry List Master'!$A$2:$J$1058,4))</f>
      </c>
    </row>
    <row r="120" spans="1:5" ht="15">
      <c r="A120" s="73">
        <v>12</v>
      </c>
      <c r="D120" s="75">
        <f>IF(ISNA(VLOOKUP(B120,'Entry List Master'!$A$2:$J$1058,2)),"",VLOOKUP(B120,'Entry List Master'!$A$2:$J$1058,2))</f>
      </c>
      <c r="E120" s="75">
        <f>IF(ISNA(VLOOKUP(B120,'Entry List Master'!$A$2:$J$1058,4)),"",VLOOKUP(B120,'Entry List Master'!$A$2:$J$1058,4))</f>
      </c>
    </row>
    <row r="122" spans="1:5" ht="15">
      <c r="A122" s="200" t="s">
        <v>4</v>
      </c>
      <c r="B122" s="200"/>
      <c r="C122" s="200"/>
      <c r="D122" s="200"/>
      <c r="E122" s="200"/>
    </row>
    <row r="123" spans="1:11" ht="15">
      <c r="A123" s="70" t="s">
        <v>14</v>
      </c>
      <c r="B123" s="70" t="s">
        <v>15</v>
      </c>
      <c r="C123" s="169" t="s">
        <v>16</v>
      </c>
      <c r="D123" s="70" t="s">
        <v>13</v>
      </c>
      <c r="E123" s="70" t="s">
        <v>1</v>
      </c>
      <c r="H123" s="71" t="s">
        <v>30</v>
      </c>
      <c r="I123" s="72" t="s">
        <v>35</v>
      </c>
      <c r="J123" s="71" t="s">
        <v>34</v>
      </c>
      <c r="K123" s="71" t="s">
        <v>168</v>
      </c>
    </row>
    <row r="124" spans="1:11" ht="15">
      <c r="A124" s="73">
        <v>1</v>
      </c>
      <c r="B124" s="69">
        <v>23</v>
      </c>
      <c r="C124" s="126">
        <v>3.45</v>
      </c>
      <c r="D124" s="75" t="str">
        <f>IF(ISNA(VLOOKUP(B124,'Entry List Master'!$A$2:$J$1058,2)),"",VLOOKUP(B124,'Entry List Master'!$A$2:$J$1058,2))</f>
        <v>Eve Kenneally</v>
      </c>
      <c r="E124" s="75" t="str">
        <f>IF(ISNA(VLOOKUP(B124,'Entry List Master'!$A$2:$J$1058,4)),"",VLOOKUP(B124,'Entry List Master'!$A$2:$J$1058,4))</f>
        <v>Newcastle AC</v>
      </c>
      <c r="G124" s="76" t="s">
        <v>25</v>
      </c>
      <c r="H124" s="69">
        <f>IF(AND($A124=1,$E124=$H123),14,0)+IF(AND($A125=2,$E125=$H123),11,0)+IF(AND($A126=3,$E126=$H123),9,0)+IF(AND($A127=4,$E142=$H123),8,0)+IF(AND($A128=5,$E128=$H123),7,0)+IF(AND($A129=6,$E129=$H123),6,0)+IF(AND($A130=7,$E130=$H123),5,0)+IF(AND($A131=8,$E131=$H123),4,0)+IF(AND($A132=9,$E132=$H123),3,0)+IF(AND($A133=10,$E133=$H123),2,0)+IF(AND($A134=11,$E134=$H123),1,0)+IF(AND($A135=12,$E135=$H123),1,0)</f>
        <v>32</v>
      </c>
      <c r="I124" s="69">
        <f>IF(AND($A124=1,$E124=$I123),14,0)+IF(AND($A125=2,$E125=$I123),11,0)+IF(AND($A126=3,$E126=$I123),9,0)+IF(AND($A127=4,$E142=$I123),8,0)+IF(AND($A128=5,$E128=$I123),7,0)+IF(AND($A129=6,$E129=$I123),6,0)+IF(AND($A130=7,$E130=$I123),5,0)+IF(AND($A131=8,$E131=$I123),4,0)+IF(AND($A132=9,$E132=$I123),3,0)+IF(AND($A133=10,$E133=$I123),2,0)+IF(AND($A134=11,$E134=$I123),1,0)+IF(AND($A135=12,$E135=$I123),1,0)</f>
        <v>11</v>
      </c>
      <c r="J124" s="69">
        <f>IF(AND($A124=1,$E124=$J123),14,0)+IF(AND($A125=2,$E125=$J123),11,0)+IF(AND($A126=3,$E126=$J123),9,0)+IF(AND($A127=4,$E142=$J123),8,0)+IF(AND($A128=5,$E128=$J123),7,0)+IF(AND($A129=6,$E129=$J123),6,0)+IF(AND($A130=7,$E130=$J123),5,0)+IF(AND($A131=8,$E131=$J123),4,0)+IF(AND($A132=9,$E132=$J123),3,0)+IF(AND($A133=10,$E133=$J123),2,0)+IF(AND($A134=11,$E134=J123),1,0)+IF(AND($A135=12,$E135=$J123),1,0)</f>
        <v>13</v>
      </c>
      <c r="K124" s="69">
        <f>IF(AND($A124=1,$E124=$K123),14,0)+IF(AND($A125=2,$E125=$K123),11,0)+IF(AND($A126=3,$E126=$K123),9,0)+IF(AND($A127=4,$E142=$K123),8,0)+IF(AND($A128=5,$E128=$K123),7,0)+IF(AND($A129=6,$E129=$K123),6,0)+IF(AND($A130=7,$E130=$K123),5,0)+IF(AND($A131=8,$E131=$K123),4,0)+IF(AND($A132=9,$E132=$K123),3,0)+IF(AND($A133=10,$E133=$K123),2,0)+IF(AND($A134=11,$E134=K123),1,0)+IF(AND($A135=12,$E135=$K123),1,0)</f>
        <v>8</v>
      </c>
    </row>
    <row r="125" spans="1:11" ht="15">
      <c r="A125" s="73">
        <v>2</v>
      </c>
      <c r="B125" s="69">
        <v>100</v>
      </c>
      <c r="C125" s="126">
        <v>3.58</v>
      </c>
      <c r="D125" s="75" t="str">
        <f>IF(ISNA(VLOOKUP(B125,'Entry List Master'!$A$2:$J$1058,2)),"",VLOOKUP(B125,'Entry List Master'!$A$2:$J$1058,2))</f>
        <v>Maeve Murdock</v>
      </c>
      <c r="E125" s="75" t="str">
        <f>IF(ISNA(VLOOKUP(B125,'Entry List Master'!$A$2:$J$1058,4)),"",VLOOKUP(B125,'Entry List Master'!$A$2:$J$1058,4))</f>
        <v>Burren AC</v>
      </c>
      <c r="G125" s="76" t="s">
        <v>27</v>
      </c>
      <c r="H125" s="77">
        <f>IF($H126&gt;=7,3,IF($H126&gt;=5,2,IF($H126&gt;=3,1,0)))</f>
        <v>1</v>
      </c>
      <c r="I125" s="77">
        <f>IF($I126&gt;=7,3,IF($I126&gt;=5,2,IF($I126&gt;=3,1,0)))</f>
        <v>0</v>
      </c>
      <c r="J125" s="77">
        <f>IF($J126&gt;=7,3,IF($J126&gt;=5,2,IF($J126&gt;=3,1,0)))</f>
        <v>1</v>
      </c>
      <c r="K125" s="77">
        <f>IF($K126&gt;=7,3,IF($K126&gt;=5,2,IF($K126&gt;=3,1,0)))</f>
        <v>0</v>
      </c>
    </row>
    <row r="126" spans="1:11" ht="15">
      <c r="A126" s="73">
        <v>3</v>
      </c>
      <c r="B126" s="69">
        <v>127</v>
      </c>
      <c r="C126" s="126">
        <v>4.01</v>
      </c>
      <c r="D126" s="75" t="str">
        <f>IF(ISNA(VLOOKUP(B126,'Entry List Master'!$A$2:$J$1058,2)),"",VLOOKUP(B126,'Entry List Master'!$A$2:$J$1058,2))</f>
        <v>Catherine McVeigh</v>
      </c>
      <c r="E126" s="75" t="str">
        <f>IF(ISNA(VLOOKUP(B126,'Entry List Master'!$A$2:$J$1058,4)),"",VLOOKUP(B126,'Entry List Master'!$A$2:$J$1058,4))</f>
        <v>Newcastle AC</v>
      </c>
      <c r="G126" s="76" t="s">
        <v>51</v>
      </c>
      <c r="H126" s="78">
        <f>COUNTIF($E124:$E137,H123)</f>
        <v>4</v>
      </c>
      <c r="I126" s="78">
        <f>COUNTIF($E124:$E137,I123)</f>
        <v>1</v>
      </c>
      <c r="J126" s="78">
        <f>COUNTIF($E124:$E137,J123)</f>
        <v>3</v>
      </c>
      <c r="K126" s="78">
        <f>COUNTIF($E124:$E137,K123)</f>
        <v>0</v>
      </c>
    </row>
    <row r="127" spans="1:11" ht="15">
      <c r="A127" s="73">
        <v>4</v>
      </c>
      <c r="B127" s="69">
        <v>12</v>
      </c>
      <c r="C127" s="126">
        <v>4.06</v>
      </c>
      <c r="D127" s="75" t="str">
        <f>IF(ISNA(VLOOKUP(B127,'Entry List Master'!$A$2:$J$1058,2)),"",VLOOKUP(B127,'Entry List Master'!$A$2:$J$1058,2))</f>
        <v>Natasha Savage</v>
      </c>
      <c r="E127" s="75" t="str">
        <f>IF(ISNA(VLOOKUP(B127,'Entry List Master'!$A$2:$J$1058,4)),"",VLOOKUP(B127,'Entry List Master'!$A$2:$J$1058,4))</f>
        <v>East Down AC</v>
      </c>
      <c r="G127" s="76" t="s">
        <v>26</v>
      </c>
      <c r="H127" s="69">
        <f>SUM(H124:H126)</f>
        <v>37</v>
      </c>
      <c r="I127" s="69">
        <f>SUM(I124:I126)</f>
        <v>12</v>
      </c>
      <c r="J127" s="69">
        <f>SUM(J124:J126)</f>
        <v>17</v>
      </c>
      <c r="K127" s="69">
        <f>SUM(K124:K126)</f>
        <v>8</v>
      </c>
    </row>
    <row r="128" spans="1:5" ht="15">
      <c r="A128" s="73">
        <v>5</v>
      </c>
      <c r="B128" s="69">
        <v>50</v>
      </c>
      <c r="C128" s="126">
        <v>4.15</v>
      </c>
      <c r="D128" s="75" t="str">
        <f>IF(ISNA(VLOOKUP(B128,'Entry List Master'!$A$2:$J$1058,2)),"",VLOOKUP(B128,'Entry List Master'!$A$2:$J$1058,2))</f>
        <v>Aoife Burke</v>
      </c>
      <c r="E128" s="75" t="str">
        <f>IF(ISNA(VLOOKUP(B128,'Entry List Master'!$A$2:$J$1058,4)),"",VLOOKUP(B128,'Entry List Master'!$A$2:$J$1058,4))</f>
        <v>East Down AC</v>
      </c>
    </row>
    <row r="129" spans="1:5" ht="15">
      <c r="A129" s="73">
        <v>6</v>
      </c>
      <c r="B129" s="69">
        <v>15</v>
      </c>
      <c r="C129" s="126">
        <v>4.16</v>
      </c>
      <c r="D129" s="75" t="str">
        <f>IF(ISNA(VLOOKUP(B129,'Entry List Master'!$A$2:$J$1058,2)),"",VLOOKUP(B129,'Entry List Master'!$A$2:$J$1058,2))</f>
        <v>Grace Surginor</v>
      </c>
      <c r="E129" s="75" t="str">
        <f>IF(ISNA(VLOOKUP(B129,'Entry List Master'!$A$2:$J$1058,4)),"",VLOOKUP(B129,'Entry List Master'!$A$2:$J$1058,4))</f>
        <v>East Down AC</v>
      </c>
    </row>
    <row r="130" spans="1:5" ht="15">
      <c r="A130" s="73">
        <v>7</v>
      </c>
      <c r="B130" s="69">
        <v>39</v>
      </c>
      <c r="C130" s="126">
        <v>4.33</v>
      </c>
      <c r="D130" s="75" t="str">
        <f>IF(ISNA(VLOOKUP(B130,'Entry List Master'!$A$2:$J$1058,2)),"",VLOOKUP(B130,'Entry List Master'!$A$2:$J$1058,2))</f>
        <v>Kate McCauley</v>
      </c>
      <c r="E130" s="75" t="str">
        <f>IF(ISNA(VLOOKUP(B130,'Entry List Master'!$A$2:$J$1058,4)),"",VLOOKUP(B130,'Entry List Master'!$A$2:$J$1058,4))</f>
        <v>Newcastle AC</v>
      </c>
    </row>
    <row r="131" spans="1:5" ht="15">
      <c r="A131" s="73">
        <v>8</v>
      </c>
      <c r="B131" s="69">
        <v>18</v>
      </c>
      <c r="C131" s="126">
        <v>4.37</v>
      </c>
      <c r="D131" s="75" t="str">
        <f>IF(ISNA(VLOOKUP(B131,'Entry List Master'!$A$2:$J$1058,2)),"",VLOOKUP(B131,'Entry List Master'!$A$2:$J$1058,2))</f>
        <v>Zara Austin</v>
      </c>
      <c r="E131" s="75" t="str">
        <f>IF(ISNA(VLOOKUP(B131,'Entry List Master'!$A$2:$J$1058,4)),"",VLOOKUP(B131,'Entry List Master'!$A$2:$J$1058,4))</f>
        <v>Newcastle AC</v>
      </c>
    </row>
    <row r="132" spans="1:5" ht="15">
      <c r="A132" s="73">
        <v>9</v>
      </c>
      <c r="D132" s="75">
        <f>IF(ISNA(VLOOKUP(B132,'Entry List Master'!$A$2:$J$1058,2)),"",VLOOKUP(B132,'Entry List Master'!$A$2:$J$1058,2))</f>
      </c>
      <c r="E132" s="75">
        <f>IF(ISNA(VLOOKUP(B132,'Entry List Master'!$A$2:$J$1058,4)),"",VLOOKUP(B132,'Entry List Master'!$A$2:$J$1058,4))</f>
      </c>
    </row>
    <row r="133" spans="1:5" ht="15">
      <c r="A133" s="73">
        <v>10</v>
      </c>
      <c r="D133" s="75">
        <f>IF(ISNA(VLOOKUP(B133,'Entry List Master'!$A$2:$J$1058,2)),"",VLOOKUP(B133,'Entry List Master'!$A$2:$J$1058,2))</f>
      </c>
      <c r="E133" s="75">
        <f>IF(ISNA(VLOOKUP(B133,'Entry List Master'!$A$2:$J$1058,4)),"",VLOOKUP(B133,'Entry List Master'!$A$2:$J$1058,4))</f>
      </c>
    </row>
    <row r="134" spans="1:5" ht="15">
      <c r="A134" s="73">
        <v>11</v>
      </c>
      <c r="D134" s="75">
        <f>IF(ISNA(VLOOKUP(B134,'Entry List Master'!$A$2:$J$1058,2)),"",VLOOKUP(B134,'Entry List Master'!$A$2:$J$1058,2))</f>
      </c>
      <c r="E134" s="75">
        <f>IF(ISNA(VLOOKUP(B134,'Entry List Master'!$A$2:$J$1058,4)),"",VLOOKUP(B134,'Entry List Master'!$A$2:$J$1058,4))</f>
      </c>
    </row>
    <row r="135" spans="1:5" ht="15">
      <c r="A135" s="73">
        <v>12</v>
      </c>
      <c r="D135" s="75">
        <f>IF(ISNA(VLOOKUP(B135,'Entry List Master'!$A$2:$J$1058,2)),"",VLOOKUP(B135,'Entry List Master'!$A$2:$J$1058,2))</f>
      </c>
      <c r="E135" s="75">
        <f>IF(ISNA(VLOOKUP(B135,'Entry List Master'!$A$2:$J$1058,4)),"",VLOOKUP(B135,'Entry List Master'!$A$2:$J$1058,4))</f>
      </c>
    </row>
    <row r="136" spans="1:5" ht="15">
      <c r="A136" s="73">
        <v>13</v>
      </c>
      <c r="D136" s="75">
        <f>IF(ISNA(VLOOKUP(B136,'Entry List Master'!$A$2:$J$1058,2)),"",VLOOKUP(B136,'Entry List Master'!$A$2:$J$1058,2))</f>
      </c>
      <c r="E136" s="75">
        <f>IF(ISNA(VLOOKUP(B136,'Entry List Master'!$A$2:$J$1058,4)),"",VLOOKUP(B136,'Entry List Master'!$A$2:$J$1058,4))</f>
      </c>
    </row>
    <row r="137" spans="1:5" ht="15">
      <c r="A137" s="73">
        <v>14</v>
      </c>
      <c r="D137" s="75">
        <f>IF(ISNA(VLOOKUP(B137,'Entry List Master'!$A$2:$J$1058,2)),"",VLOOKUP(B137,'Entry List Master'!$A$2:$J$1058,2))</f>
      </c>
      <c r="E137" s="75">
        <f>IF(ISNA(VLOOKUP(B137,'Entry List Master'!$A$2:$J$1058,4)),"",VLOOKUP(B137,'Entry List Master'!$A$2:$J$1058,4))</f>
      </c>
    </row>
    <row r="139" spans="1:5" ht="15">
      <c r="A139" s="200" t="s">
        <v>21</v>
      </c>
      <c r="B139" s="200"/>
      <c r="C139" s="200"/>
      <c r="D139" s="200"/>
      <c r="E139" s="200"/>
    </row>
    <row r="140" spans="1:11" ht="15">
      <c r="A140" s="70" t="s">
        <v>14</v>
      </c>
      <c r="B140" s="70" t="s">
        <v>15</v>
      </c>
      <c r="C140" s="169" t="s">
        <v>16</v>
      </c>
      <c r="D140" s="70" t="s">
        <v>13</v>
      </c>
      <c r="E140" s="70" t="s">
        <v>1</v>
      </c>
      <c r="H140" s="71" t="s">
        <v>30</v>
      </c>
      <c r="I140" s="72" t="s">
        <v>35</v>
      </c>
      <c r="J140" s="71" t="s">
        <v>34</v>
      </c>
      <c r="K140" s="71" t="s">
        <v>168</v>
      </c>
    </row>
    <row r="141" spans="1:11" ht="15">
      <c r="A141" s="73">
        <v>1</v>
      </c>
      <c r="B141" s="69">
        <v>188</v>
      </c>
      <c r="C141" s="126">
        <v>5.05</v>
      </c>
      <c r="D141" s="75" t="str">
        <f>IF(ISNA(VLOOKUP(B141,'Entry List Master'!$A$2:$J$1058,2)),"",VLOOKUP(B141,'Entry List Master'!$A$2:$J$1058,2))</f>
        <v>Cathal Brennan</v>
      </c>
      <c r="E141" s="75" t="str">
        <f>IF(ISNA(VLOOKUP(B141,'Entry List Master'!$A$2:$J$1058,4)),"",VLOOKUP(B141,'Entry List Master'!$A$2:$J$1058,4))</f>
        <v>3 Ways AC</v>
      </c>
      <c r="G141" s="76" t="s">
        <v>25</v>
      </c>
      <c r="H141" s="69">
        <f>IF(AND($A141=1,$E141=$H140),14,0)+IF(AND($A142=2,$E142=$H140),11,0)+IF(AND($A143=3,$E143=$H140),9,0)+IF(AND($A144=4,$E144=$H140),8,0)+IF(AND($A145=5,$E145=$H140),7,0)+IF(AND($A146=6,$E146=$H140),6,0)+IF(AND($A147=7,$E147=$H140),5,0)+IF(AND($A148=8,$E148=$H140),4,0)+IF(AND($A149=9,$E149=$H140),3,0)+IF(AND($A150=10,$E150=$H140),2,0)+IF(AND($A151=11,$E151=$H140),1,0)+IF(AND($A152=12,$E152=$H140),1,0)</f>
        <v>18</v>
      </c>
      <c r="I141" s="69">
        <f>IF(AND($A141=1,$E141=$I140),14,0)+IF(AND($A142=2,$E142=$I140),11,0)+IF(AND($A143=3,$E143=$I140),9,0)+IF(AND($A144=4,$E144=$I140),8,0)+IF(AND($A145=5,$E145=$I140),7,0)+IF(AND($A146=6,$E146=$I140),6,0)+IF(AND($A147=7,$E147=$I140),5,0)+IF(AND($A148=8,$E148=$I140),4,0)+IF(AND($A149=9,$E149=$I140),3,0)+IF(AND($A150=10,$E150=$I140),2,0)+IF(AND($A151=11,$E151=$I140),1,0)+IF(AND($A152=12,$E152=$I140),1,0)</f>
        <v>0</v>
      </c>
      <c r="J141" s="69">
        <f>IF(AND($A141=1,$E141=$J140),14,0)+IF(AND($A142=2,$E142=$J140),11,0)+IF(AND($A143=3,$E143=$J140),9,0)+IF(AND($A144=4,$E144=$J140),8,0)+IF(AND($A145=5,$E145=$J140),7,0)+IF(AND($A146=6,$E146=$J140),6,0)+IF(AND($A147=7,$E147=$J140),5,0)+IF(AND($A148=8,$E148=$J140),4,0)+IF(AND($A149=9,$E149=$J140),3,0)+IF(AND($A150=10,$E150=$J140),2,0)+IF(AND($A151=11,$E151=J140),1,0)+IF(AND($A152=12,$E152=$J140),1,0)</f>
        <v>8</v>
      </c>
      <c r="K141" s="69">
        <f>IF(AND($A141=1,$E141=$K140),14,0)+IF(AND($A142=2,$E142=$K140),11,0)+IF(AND($A143=3,$E143=$K140),9,0)+IF(AND($A144=4,$E144=$K140),8,0)+IF(AND($A145=5,$E145=$K140),7,0)+IF(AND($A146=6,$E146=$K140),6,0)+IF(AND($A147=7,$E147=$K140),5,0)+IF(AND($A148=8,$E148=$K140),4,0)+IF(AND($A149=9,$E149=$K140),3,0)+IF(AND($A150=10,$E150=$K140),2,0)+IF(AND($A151=11,$E151=K140),1,0)+IF(AND($A152=12,$E152=$K140),1,0)</f>
        <v>11</v>
      </c>
    </row>
    <row r="142" spans="1:11" ht="15">
      <c r="A142" s="73">
        <v>2</v>
      </c>
      <c r="B142" s="69">
        <v>205</v>
      </c>
      <c r="C142" s="126">
        <v>6.04</v>
      </c>
      <c r="D142" s="75" t="str">
        <f>IF(ISNA(VLOOKUP(B142,'Entry List Master'!$A$2:$J$1058,2)),"",VLOOKUP(B142,'Entry List Master'!$A$2:$J$1058,2))</f>
        <v>Harry Bell</v>
      </c>
      <c r="E142" s="75" t="str">
        <f>IF(ISNA(VLOOKUP(B142,'Entry List Master'!$A$2:$J$1058,4)),"",VLOOKUP(B142,'Entry List Master'!$A$2:$J$1058,4))</f>
        <v>Dromore AC</v>
      </c>
      <c r="G142" s="76" t="s">
        <v>27</v>
      </c>
      <c r="H142" s="77">
        <f>IF($H143&gt;=7,3,IF($H143&gt;=5,2,IF($H143&gt;=3,1,0)))</f>
        <v>1</v>
      </c>
      <c r="I142" s="77">
        <f>IF($I143&gt;=7,3,IF($I143&gt;=5,2,IF($I143&gt;=3,1,0)))</f>
        <v>0</v>
      </c>
      <c r="J142" s="77">
        <f>IF($J143&gt;=7,3,IF($J143&gt;=5,2,IF($J143&gt;=3,1,0)))</f>
        <v>0</v>
      </c>
      <c r="K142" s="77">
        <f>IF($K143&gt;=7,3,IF($K143&gt;=5,2,IF($K143&gt;=3,1,0)))</f>
        <v>0</v>
      </c>
    </row>
    <row r="143" spans="1:11" ht="15">
      <c r="A143" s="73">
        <v>3</v>
      </c>
      <c r="B143" s="69">
        <v>201</v>
      </c>
      <c r="C143" s="126">
        <v>6.16</v>
      </c>
      <c r="D143" s="75" t="str">
        <f>IF(ISNA(VLOOKUP(B143,'Entry List Master'!$A$2:$J$1058,2)),"",VLOOKUP(B143,'Entry List Master'!$A$2:$J$1058,2))</f>
        <v>Oisin Coffey</v>
      </c>
      <c r="E143" s="75" t="str">
        <f>IF(ISNA(VLOOKUP(B143,'Entry List Master'!$A$2:$J$1058,4)),"",VLOOKUP(B143,'Entry List Master'!$A$2:$J$1058,4))</f>
        <v>3 Ways AC</v>
      </c>
      <c r="G143" s="76" t="s">
        <v>51</v>
      </c>
      <c r="H143" s="78">
        <f>COUNTIF($E141:$E152,H140)</f>
        <v>3</v>
      </c>
      <c r="I143" s="78">
        <f>COUNTIF($E141:$E152,I140)</f>
        <v>0</v>
      </c>
      <c r="J143" s="78">
        <f>COUNTIF($E141:$E152,J140)</f>
        <v>1</v>
      </c>
      <c r="K143" s="78">
        <f>COUNTIF($E141:$E152,K140)</f>
        <v>1</v>
      </c>
    </row>
    <row r="144" spans="1:11" ht="15">
      <c r="A144" s="73">
        <v>4</v>
      </c>
      <c r="B144" s="69">
        <v>238</v>
      </c>
      <c r="C144" s="126">
        <v>6.31</v>
      </c>
      <c r="D144" s="75" t="str">
        <f>IF(ISNA(VLOOKUP(B144,'Entry List Master'!$A$2:$J$1058,2)),"",VLOOKUP(B144,'Entry List Master'!$A$2:$J$1058,2))</f>
        <v>Philip Doran</v>
      </c>
      <c r="E144" s="75" t="str">
        <f>IF(ISNA(VLOOKUP(B144,'Entry List Master'!$A$2:$J$1058,4)),"",VLOOKUP(B144,'Entry List Master'!$A$2:$J$1058,4))</f>
        <v>East Down AC</v>
      </c>
      <c r="G144" s="76" t="s">
        <v>26</v>
      </c>
      <c r="H144" s="69">
        <f>SUM(H141:H143)</f>
        <v>22</v>
      </c>
      <c r="I144" s="69">
        <f>SUM(I141:I143)</f>
        <v>0</v>
      </c>
      <c r="J144" s="69">
        <f>SUM(J141:J143)</f>
        <v>9</v>
      </c>
      <c r="K144" s="69">
        <f>SUM(K141:K143)</f>
        <v>12</v>
      </c>
    </row>
    <row r="145" spans="1:5" ht="15">
      <c r="A145" s="73">
        <v>5</v>
      </c>
      <c r="B145" s="69">
        <v>40</v>
      </c>
      <c r="C145" s="126">
        <v>6.39</v>
      </c>
      <c r="D145" s="75" t="str">
        <f>IF(ISNA(VLOOKUP(B145,'Entry List Master'!$A$2:$J$1058,2)),"",VLOOKUP(B145,'Entry List Master'!$A$2:$J$1058,2))</f>
        <v>Aidan McCauley</v>
      </c>
      <c r="E145" s="75" t="str">
        <f>IF(ISNA(VLOOKUP(B145,'Entry List Master'!$A$2:$J$1058,4)),"",VLOOKUP(B145,'Entry List Master'!$A$2:$J$1058,4))</f>
        <v>Newcastle AC</v>
      </c>
    </row>
    <row r="146" spans="1:5" ht="15">
      <c r="A146" s="73">
        <v>6</v>
      </c>
      <c r="B146" s="69">
        <v>31</v>
      </c>
      <c r="C146" s="126">
        <v>7</v>
      </c>
      <c r="D146" s="75" t="str">
        <f>IF(ISNA(VLOOKUP(B146,'Entry List Master'!$A$2:$J$1058,2)),"",VLOOKUP(B146,'Entry List Master'!$A$2:$J$1058,2))</f>
        <v>Patrick King</v>
      </c>
      <c r="E146" s="75" t="str">
        <f>IF(ISNA(VLOOKUP(B146,'Entry List Master'!$A$2:$J$1058,4)),"",VLOOKUP(B146,'Entry List Master'!$A$2:$J$1058,4))</f>
        <v>Newcastle AC</v>
      </c>
    </row>
    <row r="147" spans="1:5" ht="15">
      <c r="A147" s="73">
        <v>7</v>
      </c>
      <c r="B147" s="69">
        <v>13</v>
      </c>
      <c r="C147" s="126">
        <v>7.5</v>
      </c>
      <c r="D147" s="75" t="str">
        <f>IF(ISNA(VLOOKUP(B147,'Entry List Master'!$A$2:$J$1058,2)),"",VLOOKUP(B147,'Entry List Master'!$A$2:$J$1058,2))</f>
        <v>Leo Tweedy</v>
      </c>
      <c r="E147" s="75" t="str">
        <f>IF(ISNA(VLOOKUP(B147,'Entry List Master'!$A$2:$J$1058,4)),"",VLOOKUP(B147,'Entry List Master'!$A$2:$J$1058,4))</f>
        <v>Newcastle AC</v>
      </c>
    </row>
    <row r="148" spans="1:5" ht="15">
      <c r="A148" s="73">
        <v>8</v>
      </c>
      <c r="C148" s="69"/>
      <c r="D148" s="75">
        <f>IF(ISNA(VLOOKUP(B148,'Entry List Master'!$A$2:$J$1058,2)),"",VLOOKUP(B148,'Entry List Master'!$A$2:$J$1058,2))</f>
      </c>
      <c r="E148" s="75">
        <f>IF(ISNA(VLOOKUP(B148,'Entry List Master'!$A$2:$J$1058,4)),"",VLOOKUP(B148,'Entry List Master'!$A$2:$J$1058,4))</f>
      </c>
    </row>
    <row r="149" spans="1:5" ht="15">
      <c r="A149" s="73">
        <v>9</v>
      </c>
      <c r="D149" s="75">
        <f>IF(ISNA(VLOOKUP(B149,'Entry List Master'!$A$2:$J$1058,2)),"",VLOOKUP(B149,'Entry List Master'!$A$2:$J$1058,2))</f>
      </c>
      <c r="E149" s="75">
        <f>IF(ISNA(VLOOKUP(B149,'Entry List Master'!$A$2:$J$1058,4)),"",VLOOKUP(B149,'Entry List Master'!$A$2:$J$1058,4))</f>
      </c>
    </row>
    <row r="150" spans="1:5" ht="15">
      <c r="A150" s="73">
        <v>10</v>
      </c>
      <c r="D150" s="75">
        <f>IF(ISNA(VLOOKUP(B150,'Entry List Master'!$A$2:$J$1058,2)),"",VLOOKUP(B150,'Entry List Master'!$A$2:$J$1058,2))</f>
      </c>
      <c r="E150" s="75">
        <f>IF(ISNA(VLOOKUP(B150,'Entry List Master'!$A$2:$J$1058,4)),"",VLOOKUP(B150,'Entry List Master'!$A$2:$J$1058,4))</f>
      </c>
    </row>
    <row r="151" spans="1:5" ht="15">
      <c r="A151" s="73">
        <v>11</v>
      </c>
      <c r="D151" s="75">
        <f>IF(ISNA(VLOOKUP(B151,'Entry List Master'!$A$2:$J$1058,2)),"",VLOOKUP(B151,'Entry List Master'!$A$2:$J$1058,2))</f>
      </c>
      <c r="E151" s="75">
        <f>IF(ISNA(VLOOKUP(B151,'Entry List Master'!$A$2:$J$1058,4)),"",VLOOKUP(B151,'Entry List Master'!$A$2:$J$1058,4))</f>
      </c>
    </row>
    <row r="152" spans="1:5" ht="15">
      <c r="A152" s="73">
        <v>12</v>
      </c>
      <c r="D152" s="75">
        <f>IF(ISNA(VLOOKUP(B152,'Entry List Master'!$A$2:$J$1058,2)),"",VLOOKUP(B152,'Entry List Master'!$A$2:$J$1058,2))</f>
      </c>
      <c r="E152" s="75">
        <f>IF(ISNA(VLOOKUP(B152,'Entry List Master'!$A$2:$J$1058,4)),"",VLOOKUP(B152,'Entry List Master'!$A$2:$J$1058,4))</f>
      </c>
    </row>
    <row r="154" spans="1:5" ht="15">
      <c r="A154" s="200" t="s">
        <v>22</v>
      </c>
      <c r="B154" s="200"/>
      <c r="C154" s="200"/>
      <c r="D154" s="200"/>
      <c r="E154" s="200"/>
    </row>
    <row r="155" spans="1:11" ht="15">
      <c r="A155" s="70" t="s">
        <v>14</v>
      </c>
      <c r="B155" s="70" t="s">
        <v>15</v>
      </c>
      <c r="C155" s="169" t="s">
        <v>16</v>
      </c>
      <c r="D155" s="70" t="s">
        <v>13</v>
      </c>
      <c r="E155" s="70" t="s">
        <v>1</v>
      </c>
      <c r="H155" s="71" t="s">
        <v>30</v>
      </c>
      <c r="I155" s="72" t="s">
        <v>35</v>
      </c>
      <c r="J155" s="71" t="s">
        <v>34</v>
      </c>
      <c r="K155" s="71" t="s">
        <v>168</v>
      </c>
    </row>
    <row r="156" spans="1:11" ht="15">
      <c r="A156" s="73">
        <v>1</v>
      </c>
      <c r="B156" s="69">
        <v>190</v>
      </c>
      <c r="C156" s="126">
        <v>5.26</v>
      </c>
      <c r="D156" s="75" t="str">
        <f>IF(ISNA(VLOOKUP(B156,'Entry List Master'!$A$2:$J$1058,2)),"",VLOOKUP(B156,'Entry List Master'!$A$2:$J$1058,2))</f>
        <v>Chloe Galloway</v>
      </c>
      <c r="E156" s="75" t="str">
        <f>IF(ISNA(VLOOKUP(B156,'Entry List Master'!$A$2:$J$1058,4)),"",VLOOKUP(B156,'Entry List Master'!$A$2:$J$1058,4))</f>
        <v>East Down AC</v>
      </c>
      <c r="G156" s="76" t="s">
        <v>25</v>
      </c>
      <c r="H156" s="69">
        <f>IF(AND($A156=1,$E156=$H155),14,0)+IF(AND($A157=2,$E157=$H155),11,0)+IF(AND($A158=3,$E158=$H155),9,0)+IF(AND($A159=4,$E159=$H155),8,0)+IF(AND($A160=5,$E160=$H155),7,0)+IF(AND($A161=6,$E161=$H155),6,0)+IF(AND($A162=7,$E162=$H155),5,0)+IF(AND($A163=8,$E163=$H155),4,0)+IF(AND($A164=9,$E164=$H155),3,0)+IF(AND($A165=10,$E165=$H155),2,0)+IF(AND($A166=11,$E166=$H155),1,0)+IF(AND($A167=12,$E167=$H155),1,0)</f>
        <v>17</v>
      </c>
      <c r="I156" s="69">
        <f>IF(AND($A156=1,$E156=$I155),14,0)+IF(AND($A157=2,$E157=$I155),11,0)+IF(AND($A158=3,$E158=$I155),9,0)+IF(AND($A159=4,$E159=$I155),8,0)+IF(AND($A160=5,$E160=$I155),7,0)+IF(AND($A161=6,$E161=$I155),6,0)+IF(AND($A162=7,$E162=$I155),5,0)+IF(AND($A163=8,$E163=$I155),4,0)+IF(AND($A164=9,$E164=$I155),3,0)+IF(AND($A165=10,$E165=$I155),2,0)+IF(AND($A166=11,$E166=$I155),1,0)+IF(AND($A167=12,$E167=$I155),1,0)</f>
        <v>19</v>
      </c>
      <c r="J156" s="69">
        <f>IF(AND($A156=1,$E156=$J155),14,0)+IF(AND($A157=2,$E157=$J155),11,0)+IF(AND($A158=3,$E158=$J155),9,0)+IF(AND($A159=4,$E159=$J155),8,0)+IF(AND($A160=5,$E160=$J155),7,0)+IF(AND($A161=6,$E161=$J155),6,0)+IF(AND($A162=7,$E162=$J155),5,0)+IF(AND($A163=8,$E163=$J155),4,0)+IF(AND($A164=9,$E164=$J155),3,0)+IF(AND($A165=10,$E165=$J155),2,0)+IF(AND($A166=11,$E166=J155),1,0)+IF(AND($A167=12,$E167=$J155),1,0)</f>
        <v>24</v>
      </c>
      <c r="K156" s="69">
        <f>IF(AND($A156=1,$E156=$K155),14,0)+IF(AND($A157=2,$E157=$K155),11,0)+IF(AND($A158=3,$E158=$K155),9,0)+IF(AND($A159=4,$E159=$K155),8,0)+IF(AND($A160=5,$E160=$K155),7,0)+IF(AND($A161=6,$E161=$K155),6,0)+IF(AND($A162=7,$E162=$K155),5,0)+IF(AND($A163=8,$E163=$K155),4,0)+IF(AND($A164=9,$E164=$K155),3,0)+IF(AND($A165=10,$E165=$K155),2,0)+IF(AND($A166=11,$E166=K155),1,0)+IF(AND($A167=12,$E167=$K155),1,0)</f>
        <v>0</v>
      </c>
    </row>
    <row r="157" spans="1:11" ht="15">
      <c r="A157" s="73">
        <v>2</v>
      </c>
      <c r="B157" s="69">
        <v>66</v>
      </c>
      <c r="C157" s="126">
        <v>5.43</v>
      </c>
      <c r="D157" s="75" t="str">
        <f>IF(ISNA(VLOOKUP(B157,'Entry List Master'!$A$2:$J$1058,2)),"",VLOOKUP(B157,'Entry List Master'!$A$2:$J$1058,2))</f>
        <v>Eve Dunford</v>
      </c>
      <c r="E157" s="75" t="str">
        <f>IF(ISNA(VLOOKUP(B157,'Entry List Master'!$A$2:$J$1058,4)),"",VLOOKUP(B157,'Entry List Master'!$A$2:$J$1058,4))</f>
        <v>Burren AC</v>
      </c>
      <c r="G157" s="76" t="s">
        <v>27</v>
      </c>
      <c r="H157" s="77">
        <f>IF($H158&gt;=7,3,IF($H158&gt;=5,2,IF($H158&gt;=3,1,0)))</f>
        <v>1</v>
      </c>
      <c r="I157" s="77">
        <f>IF($I158&gt;=7,3,IF($I158&gt;=5,2,IF($I158&gt;=3,1,0)))</f>
        <v>0</v>
      </c>
      <c r="J157" s="77">
        <f>IF($J158&gt;=7,3,IF($J158&gt;=5,2,IF($J158&gt;=3,1,0)))</f>
        <v>1</v>
      </c>
      <c r="K157" s="77">
        <f>IF($K158&gt;=7,3,IF($K158&gt;=5,2,IF($K158&gt;=3,1,0)))</f>
        <v>0</v>
      </c>
    </row>
    <row r="158" spans="1:11" ht="15">
      <c r="A158" s="73">
        <v>3</v>
      </c>
      <c r="B158" s="69">
        <v>176</v>
      </c>
      <c r="C158" s="126">
        <v>5.52</v>
      </c>
      <c r="D158" s="75" t="str">
        <f>IF(ISNA(VLOOKUP(B158,'Entry List Master'!$A$2:$J$1058,2)),"",VLOOKUP(B158,'Entry List Master'!$A$2:$J$1058,2))</f>
        <v>Maeve Watters</v>
      </c>
      <c r="E158" s="75" t="str">
        <f>IF(ISNA(VLOOKUP(B158,'Entry List Master'!$A$2:$J$1058,4)),"",VLOOKUP(B158,'Entry List Master'!$A$2:$J$1058,4))</f>
        <v>3 Ways AC</v>
      </c>
      <c r="G158" s="76" t="s">
        <v>51</v>
      </c>
      <c r="H158" s="78">
        <f>COUNTIF($E156:$E168,H155)</f>
        <v>4</v>
      </c>
      <c r="I158" s="78">
        <f>COUNTIF($E156:$E168,I155)</f>
        <v>2</v>
      </c>
      <c r="J158" s="78">
        <f>COUNTIF($E156:$E168,J155)</f>
        <v>3</v>
      </c>
      <c r="K158" s="78">
        <f>COUNTIF($E156:$E168,K155)</f>
        <v>0</v>
      </c>
    </row>
    <row r="159" spans="1:11" ht="15">
      <c r="A159" s="73">
        <v>4</v>
      </c>
      <c r="B159" s="69">
        <v>251</v>
      </c>
      <c r="C159" s="126">
        <v>6.13</v>
      </c>
      <c r="D159" s="75" t="str">
        <f>IF(ISNA(VLOOKUP(B159,'Entry List Master'!$A$2:$J$1058,2)),"",VLOOKUP(B159,'Entry List Master'!$A$2:$J$1058,2))</f>
        <v>Niamh Scullion</v>
      </c>
      <c r="E159" s="75" t="str">
        <f>IF(ISNA(VLOOKUP(B159,'Entry List Master'!$A$2:$J$1058,4)),"",VLOOKUP(B159,'Entry List Master'!$A$2:$J$1058,4))</f>
        <v>Burren AC</v>
      </c>
      <c r="G159" s="76" t="s">
        <v>26</v>
      </c>
      <c r="H159" s="69">
        <f>SUM(H156:H158)</f>
        <v>22</v>
      </c>
      <c r="I159" s="69">
        <f>SUM(I156:I158)</f>
        <v>21</v>
      </c>
      <c r="J159" s="69">
        <f>SUM(J156:J158)</f>
        <v>28</v>
      </c>
      <c r="K159" s="69">
        <f>SUM(K156:K158)</f>
        <v>0</v>
      </c>
    </row>
    <row r="160" spans="1:5" ht="15">
      <c r="A160" s="73">
        <v>5</v>
      </c>
      <c r="B160" s="69">
        <v>32</v>
      </c>
      <c r="C160" s="126">
        <v>6.16</v>
      </c>
      <c r="D160" s="75" t="str">
        <f>IF(ISNA(VLOOKUP(B160,'Entry List Master'!$A$2:$J$1058,2)),"",VLOOKUP(B160,'Entry List Master'!$A$2:$J$1058,2))</f>
        <v>Kiara Cairns</v>
      </c>
      <c r="E160" s="75" t="str">
        <f>IF(ISNA(VLOOKUP(B160,'Entry List Master'!$A$2:$J$1058,4)),"",VLOOKUP(B160,'Entry List Master'!$A$2:$J$1058,4))</f>
        <v>Newcastle AC</v>
      </c>
    </row>
    <row r="161" spans="1:5" ht="15">
      <c r="A161" s="73">
        <v>6</v>
      </c>
      <c r="B161" s="69">
        <v>61</v>
      </c>
      <c r="C161" s="126">
        <v>6.21</v>
      </c>
      <c r="D161" s="75" t="str">
        <f>IF(ISNA(VLOOKUP(B161,'Entry List Master'!$A$2:$J$1058,2)),"",VLOOKUP(B161,'Entry List Master'!$A$2:$J$1058,2))</f>
        <v>Ella Carroll</v>
      </c>
      <c r="E161" s="75" t="str">
        <f>IF(ISNA(VLOOKUP(B161,'Entry List Master'!$A$2:$J$1058,4)),"",VLOOKUP(B161,'Entry List Master'!$A$2:$J$1058,4))</f>
        <v>East Down AC</v>
      </c>
    </row>
    <row r="162" spans="1:5" ht="15">
      <c r="A162" s="73">
        <v>7</v>
      </c>
      <c r="B162" s="69">
        <v>28</v>
      </c>
      <c r="C162" s="126">
        <v>6.32</v>
      </c>
      <c r="D162" s="75" t="str">
        <f>IF(ISNA(VLOOKUP(B162,'Entry List Master'!$A$2:$J$1058,2)),"",VLOOKUP(B162,'Entry List Master'!$A$2:$J$1058,2))</f>
        <v>Eabha Campbell</v>
      </c>
      <c r="E162" s="75" t="str">
        <f>IF(ISNA(VLOOKUP(B162,'Entry List Master'!$A$2:$J$1058,4)),"",VLOOKUP(B162,'Entry List Master'!$A$2:$J$1058,4))</f>
        <v>Newcastle AC</v>
      </c>
    </row>
    <row r="163" spans="1:5" ht="15">
      <c r="A163" s="73">
        <v>8</v>
      </c>
      <c r="B163" s="69">
        <v>29</v>
      </c>
      <c r="C163" s="126">
        <v>7.09</v>
      </c>
      <c r="D163" s="75" t="str">
        <f>IF(ISNA(VLOOKUP(B163,'Entry List Master'!$A$2:$J$1058,2)),"",VLOOKUP(B163,'Entry List Master'!$A$2:$J$1058,2))</f>
        <v>Sarah Glover</v>
      </c>
      <c r="E163" s="75" t="str">
        <f>IF(ISNA(VLOOKUP(B163,'Entry List Master'!$A$2:$J$1058,4)),"",VLOOKUP(B163,'Entry List Master'!$A$2:$J$1058,4))</f>
        <v>East Down AC</v>
      </c>
    </row>
    <row r="164" spans="1:5" ht="15">
      <c r="A164" s="73">
        <v>9</v>
      </c>
      <c r="B164" s="69">
        <v>42</v>
      </c>
      <c r="C164" s="126">
        <v>7.12</v>
      </c>
      <c r="D164" s="75" t="str">
        <f>IF(ISNA(VLOOKUP(B164,'Entry List Master'!$A$2:$J$1058,2)),"",VLOOKUP(B164,'Entry List Master'!$A$2:$J$1058,2))</f>
        <v>Tamzin Johnston</v>
      </c>
      <c r="E164" s="75" t="str">
        <f>IF(ISNA(VLOOKUP(B164,'Entry List Master'!$A$2:$J$1058,4)),"",VLOOKUP(B164,'Entry List Master'!$A$2:$J$1058,4))</f>
        <v>Newcastle AC</v>
      </c>
    </row>
    <row r="165" spans="1:5" ht="15">
      <c r="A165" s="73">
        <v>10</v>
      </c>
      <c r="B165" s="69">
        <v>20</v>
      </c>
      <c r="C165" s="126">
        <v>7.36</v>
      </c>
      <c r="D165" s="75" t="str">
        <f>IF(ISNA(VLOOKUP(B165,'Entry List Master'!$A$2:$J$1058,2)),"",VLOOKUP(B165,'Entry List Master'!$A$2:$J$1058,2))</f>
        <v>Áine Rice</v>
      </c>
      <c r="E165" s="75" t="str">
        <f>IF(ISNA(VLOOKUP(B165,'Entry List Master'!$A$2:$J$1058,4)),"",VLOOKUP(B165,'Entry List Master'!$A$2:$J$1058,4))</f>
        <v>Newcastle AC</v>
      </c>
    </row>
    <row r="166" spans="1:5" ht="15">
      <c r="A166" s="73">
        <v>11</v>
      </c>
      <c r="D166" s="75">
        <f>IF(ISNA(VLOOKUP(B166,'Entry List Master'!$A$2:$J$1058,2)),"",VLOOKUP(B166,'Entry List Master'!$A$2:$J$1058,2))</f>
      </c>
      <c r="E166" s="75">
        <f>IF(ISNA(VLOOKUP(B166,'Entry List Master'!$A$2:$J$1058,4)),"",VLOOKUP(B166,'Entry List Master'!$A$2:$J$1058,4))</f>
      </c>
    </row>
    <row r="167" spans="1:5" ht="15">
      <c r="A167" s="73">
        <v>12</v>
      </c>
      <c r="D167" s="75">
        <f>IF(ISNA(VLOOKUP(B167,'Entry List Master'!$A$2:$J$1058,2)),"",VLOOKUP(B167,'Entry List Master'!$A$2:$J$1058,2))</f>
      </c>
      <c r="E167" s="75">
        <f>IF(ISNA(VLOOKUP(B167,'Entry List Master'!$A$2:$J$1058,4)),"",VLOOKUP(B167,'Entry List Master'!$A$2:$J$1058,4))</f>
      </c>
    </row>
    <row r="168" spans="1:5" ht="15">
      <c r="A168" s="73">
        <v>13</v>
      </c>
      <c r="D168" s="75">
        <f>IF(ISNA(VLOOKUP(B168,'Entry List Master'!$A$2:$J$1058,2)),"",VLOOKUP(B168,'Entry List Master'!$A$2:$J$1058,2))</f>
      </c>
      <c r="E168" s="75">
        <f>IF(ISNA(VLOOKUP(B168,'Entry List Master'!$A$2:$J$1058,4)),"",VLOOKUP(B168,'Entry List Master'!$A$2:$J$1058,4))</f>
      </c>
    </row>
    <row r="170" spans="1:5" ht="15">
      <c r="A170" s="200" t="s">
        <v>23</v>
      </c>
      <c r="B170" s="200"/>
      <c r="C170" s="200"/>
      <c r="D170" s="200"/>
      <c r="E170" s="200"/>
    </row>
    <row r="171" spans="1:11" ht="15">
      <c r="A171" s="70" t="s">
        <v>14</v>
      </c>
      <c r="B171" s="70" t="s">
        <v>15</v>
      </c>
      <c r="C171" s="169" t="s">
        <v>16</v>
      </c>
      <c r="D171" s="70" t="s">
        <v>13</v>
      </c>
      <c r="E171" s="70" t="s">
        <v>1</v>
      </c>
      <c r="H171" s="71" t="s">
        <v>30</v>
      </c>
      <c r="I171" s="72" t="s">
        <v>35</v>
      </c>
      <c r="J171" s="71" t="s">
        <v>34</v>
      </c>
      <c r="K171" s="71" t="s">
        <v>168</v>
      </c>
    </row>
    <row r="172" spans="1:11" ht="15">
      <c r="A172" s="73">
        <v>1</v>
      </c>
      <c r="B172" s="69">
        <v>227</v>
      </c>
      <c r="C172" s="126">
        <v>6.4</v>
      </c>
      <c r="D172" s="75" t="str">
        <f>IF(ISNA(VLOOKUP(B172,'Entry List Master'!$A$2:$J$1058,2)),"",VLOOKUP(B172,'Entry List Master'!$A$2:$J$1058,2))</f>
        <v>Jack O'Farrell</v>
      </c>
      <c r="E172" s="75" t="str">
        <f>IF(ISNA(VLOOKUP(B172,'Entry List Master'!$A$2:$J$1058,4)),"",VLOOKUP(B172,'Entry List Master'!$A$2:$J$1058,4))</f>
        <v>Burren AC</v>
      </c>
      <c r="G172" s="76" t="s">
        <v>25</v>
      </c>
      <c r="H172" s="69">
        <f>IF(AND($A172=1,$E172=$H171),14,0)+IF(AND($A173=2,$E173=$H171),11,0)+IF(AND($A174=3,$E174=$H171),9,0)+IF(AND($A175=4,$E175=$H171),8,0)+IF(AND($A176=5,$E176=$H171),7,0)+IF(AND($A177=6,$E177=$H171),6,0)+IF(AND($A178=7,$E178=$H171),5,0)+IF(AND($A179=8,$E179=$H171),4,0)+IF(AND($A180=9,$E180=$H171),3,0)+IF(AND($A181=10,$E181=$H171),2,0)+IF(AND($A182=11,$E182=$H171),1,0)+IF(AND($A183=12,$E183=$H171),1,0)</f>
        <v>0</v>
      </c>
      <c r="I172" s="69">
        <f>IF(AND($A172=1,$E172=$I171),14,0)+IF(AND($A173=2,$E173=$I171),11,0)+IF(AND($A174=3,$E174=$I171),9,0)+IF(AND($A175=4,$E175=$I171),8,0)+IF(AND($A176=5,$E176=$I171),7,0)+IF(AND($A177=6,$E177=$I171),6,0)+IF(AND($A178=7,$E178=$I171),5,0)+IF(AND($A179=8,$E179=$I171),4,0)+IF(AND($A180=9,$E180=$I171),3,0)+IF(AND($A181=10,$E181=$I171),2,0)+IF(AND($A182=11,$E182=$I171),1,0)+IF(AND($A183=12,$E183=$I171),1,0)</f>
        <v>20</v>
      </c>
      <c r="J172" s="69">
        <f>IF(AND($A172=1,$E172=$J171),14,0)+IF(AND($A173=2,$E173=$J171),11,0)+IF(AND($A174=3,$E174=$J171),9,0)+IF(AND($A175=4,$E175=$J171),8,0)+IF(AND($A176=5,$E176=$J171),7,0)+IF(AND($A177=6,$E177=$J171),6,0)+IF(AND($A178=7,$E178=$J171),5,0)+IF(AND($A179=8,$E179=$J171),4,0)+IF(AND($A180=9,$E180=$J171),3,0)+IF(AND($A181=10,$E181=$J171),2,0)+IF(AND($A182=11,$E182=J171),1,0)+IF(AND($A183=12,$E183=$J171),1,0)</f>
        <v>33</v>
      </c>
      <c r="K172" s="69">
        <f>IF(AND($A172=1,$E172=$K171),14,0)+IF(AND($A173=2,$E173=$K171),11,0)+IF(AND($A174=3,$E174=$K171),9,0)+IF(AND($A175=4,$E175=$K171),8,0)+IF(AND($A176=5,$E176=$K171),7,0)+IF(AND($A177=6,$E177=$K171),6,0)+IF(AND($A178=7,$E178=$K171),5,0)+IF(AND($A179=8,$E179=$K171),4,0)+IF(AND($A180=9,$E180=$K171),3,0)+IF(AND($A181=10,$E181=$K171),2,0)+IF(AND($A182=11,$E182=K171),1,0)+IF(AND($A183=12,$E183=$K171),1,0)</f>
        <v>0</v>
      </c>
    </row>
    <row r="173" spans="1:11" ht="15">
      <c r="A173" s="73">
        <v>2</v>
      </c>
      <c r="B173" s="69">
        <v>110</v>
      </c>
      <c r="C173" s="126">
        <v>6.55</v>
      </c>
      <c r="D173" s="75" t="str">
        <f>IF(ISNA(VLOOKUP(B173,'Entry List Master'!$A$2:$J$1058,2)),"",VLOOKUP(B173,'Entry List Master'!$A$2:$J$1058,2))</f>
        <v>Tim Prenter</v>
      </c>
      <c r="E173" s="75" t="str">
        <f>IF(ISNA(VLOOKUP(B173,'Entry List Master'!$A$2:$J$1058,4)),"",VLOOKUP(B173,'Entry List Master'!$A$2:$J$1058,4))</f>
        <v>East Down AC</v>
      </c>
      <c r="G173" s="76" t="s">
        <v>27</v>
      </c>
      <c r="H173" s="77">
        <f>IF($H174&gt;=7,3,IF($H174&gt;=5,2,IF($H174&gt;=3,1,0)))</f>
        <v>0</v>
      </c>
      <c r="I173" s="77">
        <f>IF($I174&gt;=7,3,IF($I174&gt;=5,2,IF($I174&gt;=3,1,0)))</f>
        <v>0</v>
      </c>
      <c r="J173" s="77">
        <f>IF($J174&gt;=7,3,IF($J174&gt;=5,2,IF($J174&gt;=3,1,0)))</f>
        <v>1</v>
      </c>
      <c r="K173" s="77">
        <f>IF($K174&gt;=7,3,IF($K174&gt;=5,2,IF($K174&gt;=3,1,0)))</f>
        <v>0</v>
      </c>
    </row>
    <row r="174" spans="1:11" ht="15">
      <c r="A174" s="73">
        <v>3</v>
      </c>
      <c r="B174" s="69">
        <v>73</v>
      </c>
      <c r="C174" s="126">
        <v>6.57</v>
      </c>
      <c r="D174" s="75" t="str">
        <f>IF(ISNA(VLOOKUP(B174,'Entry List Master'!$A$2:$J$1058,2)),"",VLOOKUP(B174,'Entry List Master'!$A$2:$J$1058,2))</f>
        <v>Owen Edwards</v>
      </c>
      <c r="E174" s="75" t="str">
        <f>IF(ISNA(VLOOKUP(B174,'Entry List Master'!$A$2:$J$1058,4)),"",VLOOKUP(B174,'Entry List Master'!$A$2:$J$1058,4))</f>
        <v>East Down AC</v>
      </c>
      <c r="G174" s="76" t="s">
        <v>51</v>
      </c>
      <c r="H174" s="78">
        <f>COUNTIF($E172:$E183,H171)</f>
        <v>0</v>
      </c>
      <c r="I174" s="78">
        <f>COUNTIF($E172:$E183,I171)</f>
        <v>2</v>
      </c>
      <c r="J174" s="78">
        <f>COUNTIF($E172:$E183,J171)</f>
        <v>4</v>
      </c>
      <c r="K174" s="78">
        <f>COUNTIF($E172:$E183,K171)</f>
        <v>0</v>
      </c>
    </row>
    <row r="175" spans="1:11" ht="15">
      <c r="A175" s="73">
        <v>4</v>
      </c>
      <c r="B175" s="69">
        <v>131</v>
      </c>
      <c r="C175" s="126">
        <v>7.15</v>
      </c>
      <c r="D175" s="75" t="str">
        <f>IF(ISNA(VLOOKUP(B175,'Entry List Master'!$A$2:$J$1058,2)),"",VLOOKUP(B175,'Entry List Master'!$A$2:$J$1058,2))</f>
        <v>Tony Carson</v>
      </c>
      <c r="E175" s="75" t="str">
        <f>IF(ISNA(VLOOKUP(B175,'Entry List Master'!$A$2:$J$1058,4)),"",VLOOKUP(B175,'Entry List Master'!$A$2:$J$1058,4))</f>
        <v>East Down AC</v>
      </c>
      <c r="G175" s="76" t="s">
        <v>26</v>
      </c>
      <c r="H175" s="69">
        <f>SUM(H172:H174)</f>
        <v>0</v>
      </c>
      <c r="I175" s="69">
        <f>SUM(I172:I174)</f>
        <v>22</v>
      </c>
      <c r="J175" s="69">
        <f>SUM(J172:J174)</f>
        <v>38</v>
      </c>
      <c r="K175" s="69">
        <f>SUM(K172:K174)</f>
        <v>0</v>
      </c>
    </row>
    <row r="176" spans="1:5" ht="15">
      <c r="A176" s="73">
        <v>5</v>
      </c>
      <c r="B176" s="69">
        <v>177</v>
      </c>
      <c r="C176" s="126">
        <v>7.19</v>
      </c>
      <c r="D176" s="75" t="str">
        <f>IF(ISNA(VLOOKUP(B176,'Entry List Master'!$A$2:$J$1058,2)),"",VLOOKUP(B176,'Entry List Master'!$A$2:$J$1058,2))</f>
        <v>Sean Watters</v>
      </c>
      <c r="E176" s="75" t="str">
        <f>IF(ISNA(VLOOKUP(B176,'Entry List Master'!$A$2:$J$1058,4)),"",VLOOKUP(B176,'Entry List Master'!$A$2:$J$1058,4))</f>
        <v>3 Ways AC</v>
      </c>
    </row>
    <row r="177" spans="1:5" ht="15">
      <c r="A177" s="73">
        <v>6</v>
      </c>
      <c r="B177" s="69">
        <v>53</v>
      </c>
      <c r="C177" s="126">
        <v>7.25</v>
      </c>
      <c r="D177" s="75" t="str">
        <f>IF(ISNA(VLOOKUP(B177,'Entry List Master'!$A$2:$J$1058,2)),"",VLOOKUP(B177,'Entry List Master'!$A$2:$J$1058,2))</f>
        <v>Adam Morgan</v>
      </c>
      <c r="E177" s="75" t="str">
        <f>IF(ISNA(VLOOKUP(B177,'Entry List Master'!$A$2:$J$1058,4)),"",VLOOKUP(B177,'Entry List Master'!$A$2:$J$1058,4))</f>
        <v>Burren AC</v>
      </c>
    </row>
    <row r="178" spans="1:5" ht="15">
      <c r="A178" s="73">
        <v>7</v>
      </c>
      <c r="B178" s="69">
        <v>132</v>
      </c>
      <c r="C178" s="126">
        <v>7.27</v>
      </c>
      <c r="D178" s="75" t="str">
        <f>IF(ISNA(VLOOKUP(B178,'Entry List Master'!$A$2:$J$1058,2)),"",VLOOKUP(B178,'Entry List Master'!$A$2:$J$1058,2))</f>
        <v>Matthew McGrattan</v>
      </c>
      <c r="E178" s="75" t="str">
        <f>IF(ISNA(VLOOKUP(B178,'Entry List Master'!$A$2:$J$1058,4)),"",VLOOKUP(B178,'Entry List Master'!$A$2:$J$1058,4))</f>
        <v>East Down AC</v>
      </c>
    </row>
    <row r="179" spans="1:5" ht="15">
      <c r="A179" s="73">
        <v>8</v>
      </c>
      <c r="D179" s="75">
        <f>IF(ISNA(VLOOKUP(B179,'Entry List Master'!$A$2:$J$1058,2)),"",VLOOKUP(B179,'Entry List Master'!$A$2:$J$1058,2))</f>
      </c>
      <c r="E179" s="75">
        <f>IF(ISNA(VLOOKUP(B179,'Entry List Master'!$A$2:$J$1058,4)),"",VLOOKUP(B179,'Entry List Master'!$A$2:$J$1058,4))</f>
      </c>
    </row>
    <row r="180" spans="1:5" ht="15">
      <c r="A180" s="73">
        <v>9</v>
      </c>
      <c r="D180" s="75">
        <f>IF(ISNA(VLOOKUP(B180,'Entry List Master'!$A$2:$J$1058,2)),"",VLOOKUP(B180,'Entry List Master'!$A$2:$J$1058,2))</f>
      </c>
      <c r="E180" s="75">
        <f>IF(ISNA(VLOOKUP(B180,'Entry List Master'!$A$2:$J$1058,4)),"",VLOOKUP(B180,'Entry List Master'!$A$2:$J$1058,4))</f>
      </c>
    </row>
    <row r="181" spans="1:5" ht="15">
      <c r="A181" s="73">
        <v>10</v>
      </c>
      <c r="D181" s="75">
        <f>IF(ISNA(VLOOKUP(B181,'Entry List Master'!$A$2:$J$1058,2)),"",VLOOKUP(B181,'Entry List Master'!$A$2:$J$1058,2))</f>
      </c>
      <c r="E181" s="75">
        <f>IF(ISNA(VLOOKUP(B181,'Entry List Master'!$A$2:$J$1058,4)),"",VLOOKUP(B181,'Entry List Master'!$A$2:$J$1058,4))</f>
      </c>
    </row>
    <row r="182" spans="1:5" ht="15">
      <c r="A182" s="73">
        <v>11</v>
      </c>
      <c r="D182" s="75">
        <f>IF(ISNA(VLOOKUP(B182,'Entry List Master'!$A$2:$J$1058,2)),"",VLOOKUP(B182,'Entry List Master'!$A$2:$J$1058,2))</f>
      </c>
      <c r="E182" s="75">
        <f>IF(ISNA(VLOOKUP(B182,'Entry List Master'!$A$2:$J$1058,4)),"",VLOOKUP(B182,'Entry List Master'!$A$2:$J$1058,4))</f>
      </c>
    </row>
    <row r="183" spans="1:5" ht="15">
      <c r="A183" s="73">
        <v>12</v>
      </c>
      <c r="D183" s="75">
        <f>IF(ISNA(VLOOKUP(B183,'Entry List Master'!$A$2:$J$1058,2)),"",VLOOKUP(B183,'Entry List Master'!$A$2:$J$1058,2))</f>
      </c>
      <c r="E183" s="75">
        <f>IF(ISNA(VLOOKUP(B183,'Entry List Master'!$A$2:$J$1058,4)),"",VLOOKUP(B183,'Entry List Master'!$A$2:$J$1058,4))</f>
      </c>
    </row>
    <row r="184" spans="4:5" ht="15">
      <c r="D184" s="75"/>
      <c r="E184" s="75"/>
    </row>
    <row r="185" spans="1:5" ht="15">
      <c r="A185" s="200" t="s">
        <v>24</v>
      </c>
      <c r="B185" s="200"/>
      <c r="C185" s="200"/>
      <c r="D185" s="200"/>
      <c r="E185" s="200"/>
    </row>
    <row r="186" spans="1:11" ht="15">
      <c r="A186" s="70" t="s">
        <v>14</v>
      </c>
      <c r="B186" s="70" t="s">
        <v>15</v>
      </c>
      <c r="C186" s="169" t="s">
        <v>16</v>
      </c>
      <c r="D186" s="70" t="s">
        <v>13</v>
      </c>
      <c r="E186" s="70" t="s">
        <v>1</v>
      </c>
      <c r="H186" s="71" t="s">
        <v>30</v>
      </c>
      <c r="I186" s="72" t="s">
        <v>35</v>
      </c>
      <c r="J186" s="71" t="s">
        <v>34</v>
      </c>
      <c r="K186" s="71" t="s">
        <v>168</v>
      </c>
    </row>
    <row r="187" spans="1:11" ht="15">
      <c r="A187" s="73">
        <v>1</v>
      </c>
      <c r="B187" s="69">
        <v>22</v>
      </c>
      <c r="C187" s="126">
        <v>7.26</v>
      </c>
      <c r="D187" s="75" t="str">
        <f>IF(ISNA(VLOOKUP(B187,'Entry List Master'!$A$2:$J$1058,2)),"",VLOOKUP(B187,'Entry List Master'!$A$2:$J$1058,2))</f>
        <v>Sarah Dougherty</v>
      </c>
      <c r="E187" s="75" t="str">
        <f>IF(ISNA(VLOOKUP(B187,'Entry List Master'!$A$2:$J$1058,4)),"",VLOOKUP(B187,'Entry List Master'!$A$2:$J$1058,4))</f>
        <v>Newcastle AC</v>
      </c>
      <c r="G187" s="76" t="s">
        <v>25</v>
      </c>
      <c r="H187" s="69">
        <f>IF(AND($A187=1,$E187=$H186),14,0)+IF(AND($A188=2,$E188=$H186),11,0)+IF(AND($A189=3,$E189=$H186),9,0)+IF(AND($A190=4,$E190=$H186),8,0)+IF(AND($A191=5,$E191=$H186),7,0)+IF(AND($A192=6,$E192=$H186),6,0)+IF(AND($A193=7,$E193=$H186),5,0)+IF(AND($A194=8,$E194=$H186),4,0)+IF(AND($A195=9,$E195=$H186),3,0)+IF(AND($A196=10,$E196=$H186),2,0)+IF(AND($A197=11,$E197=$H186),1,0)+IF(AND($A198=12,$E198=$H186),1,0)</f>
        <v>36</v>
      </c>
      <c r="I187" s="69">
        <f>IF(AND($A187=1,$E187=$I186),14,0)+IF(AND($A188=2,$E188=$I186),11,0)+IF(AND($A189=3,$E189=$I186),9,0)+IF(AND($A190=4,$E190=$I186),8,0)+IF(AND($A191=5,$E191=$I186),7,0)+IF(AND($A192=6,$E192=$I186),6,0)+IF(AND($A193=7,$E193=$I186),5,0)+IF(AND($A194=8,$E194=$I186),4,0)+IF(AND($A195=9,$E195=$I186),3,0)+IF(AND($A196=10,$E196=$I186),2,0)+IF(AND($A197=11,$E197=$I186),1,0)+IF(AND($A198=12,$E198=$I186),1,0)</f>
        <v>0</v>
      </c>
      <c r="J187" s="69">
        <f>IF(AND($A187=1,$E187=$J186),14,0)+IF(AND($A188=2,$E188=$J186),11,0)+IF(AND($A189=3,$E189=$J186),9,0)+IF(AND($A190=4,$E190=$J186),8,0)+IF(AND($A191=5,$E191=$J186),7,0)+IF(AND($A192=6,$E192=$J186),6,0)+IF(AND($A193=7,$E193=$J186),5,0)+IF(AND($A194=8,$E194=$J186),4,0)+IF(AND($A195=9,$E195=$J186),3,0)+IF(AND($A196=10,$E196=$J186),2,0)+IF(AND($A197=11,$E197=J186),1,0)+IF(AND($A198=12,$E198=$J186),1,0)</f>
        <v>16</v>
      </c>
      <c r="K187" s="69">
        <f>IF(AND($A187=1,$E187=$K186),14,0)+IF(AND($A188=2,$E188=$K186),11,0)+IF(AND($A189=3,$E189=$K186),9,0)+IF(AND($A190=4,$E190=$K186),8,0)+IF(AND($A191=5,$E191=$K186),7,0)+IF(AND($A192=6,$E192=$K186),6,0)+IF(AND($A193=7,$E193=$K186),5,0)+IF(AND($A194=8,$E194=$K186),4,0)+IF(AND($A195=9,$E195=$K186),3,0)+IF(AND($A196=10,$E196=$K186),2,0)+IF(AND($A197=11,$E197=K186),1,0)+IF(AND($A198=12,$E198=$K186),1,0)</f>
        <v>0</v>
      </c>
    </row>
    <row r="188" spans="1:11" ht="15">
      <c r="A188" s="73">
        <v>2</v>
      </c>
      <c r="B188" s="69">
        <v>144</v>
      </c>
      <c r="C188" s="126">
        <v>7.57</v>
      </c>
      <c r="D188" s="75" t="str">
        <f>IF(ISNA(VLOOKUP(B188,'Entry List Master'!$A$2:$J$1058,2)),"",VLOOKUP(B188,'Entry List Master'!$A$2:$J$1058,2))</f>
        <v>Anna Lynn </v>
      </c>
      <c r="E188" s="75" t="str">
        <f>IF(ISNA(VLOOKUP(B188,'Entry List Master'!$A$2:$J$1058,4)),"",VLOOKUP(B188,'Entry List Master'!$A$2:$J$1058,4))</f>
        <v>East Down AC</v>
      </c>
      <c r="G188" s="76" t="s">
        <v>27</v>
      </c>
      <c r="H188" s="77">
        <f>IF($H189&gt;=7,3,IF($H189&gt;=5,2,IF($H189&gt;=3,1,0)))</f>
        <v>1</v>
      </c>
      <c r="I188" s="77">
        <f>IF($I189&gt;=7,3,IF($I189&gt;=5,2,IF($I189&gt;=3,1,0)))</f>
        <v>0</v>
      </c>
      <c r="J188" s="77">
        <f>IF($J189&gt;=7,3,IF($J189&gt;=5,2,IF($J189&gt;=3,1,0)))</f>
        <v>0</v>
      </c>
      <c r="K188" s="77">
        <f>IF($K189&gt;=7,3,IF($K189&gt;=5,2,IF($K189&gt;=3,1,0)))</f>
        <v>0</v>
      </c>
    </row>
    <row r="189" spans="1:11" ht="15">
      <c r="A189" s="73">
        <v>3</v>
      </c>
      <c r="B189" s="69">
        <v>24</v>
      </c>
      <c r="C189" s="126">
        <v>8.03</v>
      </c>
      <c r="D189" s="75" t="str">
        <f>IF(ISNA(VLOOKUP(B189,'Entry List Master'!$A$2:$J$1058,2)),"",VLOOKUP(B189,'Entry List Master'!$A$2:$J$1058,2))</f>
        <v>Lucy Kenneally</v>
      </c>
      <c r="E189" s="75" t="str">
        <f>IF(ISNA(VLOOKUP(B189,'Entry List Master'!$A$2:$J$1058,4)),"",VLOOKUP(B189,'Entry List Master'!$A$2:$J$1058,4))</f>
        <v>Newcastle AC</v>
      </c>
      <c r="G189" s="76" t="s">
        <v>51</v>
      </c>
      <c r="H189" s="78">
        <f>COUNTIF($E187:$E198,H186)</f>
        <v>4</v>
      </c>
      <c r="I189" s="78">
        <f>COUNTIF($E187:$E198,I186)</f>
        <v>0</v>
      </c>
      <c r="J189" s="78">
        <f>COUNTIF($E187:$E198,J186)</f>
        <v>2</v>
      </c>
      <c r="K189" s="78">
        <f>COUNTIF($E187:$E198,K186)</f>
        <v>0</v>
      </c>
    </row>
    <row r="190" spans="1:11" ht="15">
      <c r="A190" s="73">
        <v>4</v>
      </c>
      <c r="B190" s="69">
        <v>171</v>
      </c>
      <c r="C190" s="126">
        <v>8.38</v>
      </c>
      <c r="D190" s="75" t="str">
        <f>IF(ISNA(VLOOKUP(B190,'Entry List Master'!$A$2:$J$1058,2)),"",VLOOKUP(B190,'Entry List Master'!$A$2:$J$1058,2))</f>
        <v>Gemma Doyle</v>
      </c>
      <c r="E190" s="75" t="str">
        <f>IF(ISNA(VLOOKUP(B190,'Entry List Master'!$A$2:$J$1058,4)),"",VLOOKUP(B190,'Entry List Master'!$A$2:$J$1058,4))</f>
        <v>3 Ways AC</v>
      </c>
      <c r="G190" s="76" t="s">
        <v>26</v>
      </c>
      <c r="H190" s="69">
        <f>SUM(H187:H189)</f>
        <v>41</v>
      </c>
      <c r="I190" s="69">
        <f>SUM(I187:I189)</f>
        <v>0</v>
      </c>
      <c r="J190" s="69">
        <f>SUM(J187:J189)</f>
        <v>18</v>
      </c>
      <c r="K190" s="69">
        <f>SUM(K187:K189)</f>
        <v>0</v>
      </c>
    </row>
    <row r="191" spans="1:5" ht="15">
      <c r="A191" s="73">
        <v>5</v>
      </c>
      <c r="B191" s="69">
        <v>128</v>
      </c>
      <c r="C191" s="126">
        <v>8.39</v>
      </c>
      <c r="D191" s="75" t="str">
        <f>IF(ISNA(VLOOKUP(B191,'Entry List Master'!$A$2:$J$1058,2)),"",VLOOKUP(B191,'Entry List Master'!$A$2:$J$1058,2))</f>
        <v>Marie Claire McVeigh</v>
      </c>
      <c r="E191" s="75" t="str">
        <f>IF(ISNA(VLOOKUP(B191,'Entry List Master'!$A$2:$J$1058,4)),"",VLOOKUP(B191,'Entry List Master'!$A$2:$J$1058,4))</f>
        <v>Newcastle AC</v>
      </c>
    </row>
    <row r="192" spans="1:5" ht="15">
      <c r="A192" s="73">
        <v>6</v>
      </c>
      <c r="B192" s="69">
        <v>123</v>
      </c>
      <c r="C192" s="126">
        <v>8.46</v>
      </c>
      <c r="D192" s="75" t="str">
        <f>IF(ISNA(VLOOKUP(B192,'Entry List Master'!$A$2:$J$1058,2)),"",VLOOKUP(B192,'Entry List Master'!$A$2:$J$1058,2))</f>
        <v>Laura Molloy</v>
      </c>
      <c r="E192" s="75" t="str">
        <f>IF(ISNA(VLOOKUP(B192,'Entry List Master'!$A$2:$J$1058,4)),"",VLOOKUP(B192,'Entry List Master'!$A$2:$J$1058,4))</f>
        <v>Newcastle AC</v>
      </c>
    </row>
    <row r="193" spans="1:5" ht="15">
      <c r="A193" s="73">
        <v>7</v>
      </c>
      <c r="B193" s="69">
        <v>181</v>
      </c>
      <c r="C193" s="126">
        <v>9.45</v>
      </c>
      <c r="D193" s="75" t="str">
        <f>IF(ISNA(VLOOKUP(B193,'Entry List Master'!$A$2:$J$1058,2)),"",VLOOKUP(B193,'Entry List Master'!$A$2:$J$1058,2))</f>
        <v>Olivia Burke</v>
      </c>
      <c r="E193" s="75" t="str">
        <f>IF(ISNA(VLOOKUP(B193,'Entry List Master'!$A$2:$J$1058,4)),"",VLOOKUP(B193,'Entry List Master'!$A$2:$J$1058,4))</f>
        <v>East Down AC</v>
      </c>
    </row>
    <row r="194" spans="1:5" ht="15">
      <c r="A194" s="73">
        <v>8</v>
      </c>
      <c r="D194" s="75">
        <f>IF(ISNA(VLOOKUP(B194,'Entry List Master'!$A$2:$J$1058,2)),"",VLOOKUP(B194,'Entry List Master'!$A$2:$J$1058,2))</f>
      </c>
      <c r="E194" s="75">
        <f>IF(ISNA(VLOOKUP(B194,'Entry List Master'!$A$2:$J$1058,4)),"",VLOOKUP(B194,'Entry List Master'!$A$2:$J$1058,4))</f>
      </c>
    </row>
    <row r="195" spans="1:5" ht="15">
      <c r="A195" s="73">
        <v>9</v>
      </c>
      <c r="D195" s="75">
        <f>IF(ISNA(VLOOKUP(B195,'Entry List Master'!$A$2:$J$1058,2)),"",VLOOKUP(B195,'Entry List Master'!$A$2:$J$1058,2))</f>
      </c>
      <c r="E195" s="75">
        <f>IF(ISNA(VLOOKUP(B195,'Entry List Master'!$A$2:$J$1058,4)),"",VLOOKUP(B195,'Entry List Master'!$A$2:$J$1058,4))</f>
      </c>
    </row>
    <row r="196" spans="1:5" ht="15">
      <c r="A196" s="73">
        <v>10</v>
      </c>
      <c r="D196" s="75">
        <f>IF(ISNA(VLOOKUP(B196,'Entry List Master'!$A$2:$J$1058,2)),"",VLOOKUP(B196,'Entry List Master'!$A$2:$J$1058,2))</f>
      </c>
      <c r="E196" s="75">
        <f>IF(ISNA(VLOOKUP(B196,'Entry List Master'!$A$2:$J$1058,4)),"",VLOOKUP(B196,'Entry List Master'!$A$2:$J$1058,4))</f>
      </c>
    </row>
    <row r="197" spans="1:5" ht="15">
      <c r="A197" s="73">
        <v>11</v>
      </c>
      <c r="D197" s="75">
        <f>IF(ISNA(VLOOKUP(B197,'Entry List Master'!$A$2:$J$1058,2)),"",VLOOKUP(B197,'Entry List Master'!$A$2:$J$1058,2))</f>
      </c>
      <c r="E197" s="75">
        <f>IF(ISNA(VLOOKUP(B197,'Entry List Master'!$A$2:$J$1058,4)),"",VLOOKUP(B197,'Entry List Master'!$A$2:$J$1058,4))</f>
      </c>
    </row>
    <row r="198" spans="1:5" ht="15">
      <c r="A198" s="73">
        <v>12</v>
      </c>
      <c r="D198" s="75">
        <f>IF(ISNA(VLOOKUP(B198,'Entry List Master'!$A$2:$J$1058,2)),"",VLOOKUP(B198,'Entry List Master'!$A$2:$J$1058,2))</f>
      </c>
      <c r="E198" s="75">
        <f>IF(ISNA(VLOOKUP(B198,'Entry List Master'!$A$2:$J$1058,4)),"",VLOOKUP(B198,'Entry List Master'!$A$2:$J$1058,4))</f>
      </c>
    </row>
    <row r="200" spans="1:5" s="80" customFormat="1" ht="15">
      <c r="A200" s="200" t="s">
        <v>56</v>
      </c>
      <c r="B200" s="200"/>
      <c r="C200" s="200"/>
      <c r="D200" s="200"/>
      <c r="E200" s="200"/>
    </row>
    <row r="201" spans="1:11" s="80" customFormat="1" ht="15">
      <c r="A201" s="70" t="s">
        <v>14</v>
      </c>
      <c r="B201" s="70" t="s">
        <v>15</v>
      </c>
      <c r="C201" s="169" t="s">
        <v>16</v>
      </c>
      <c r="D201" s="70" t="s">
        <v>13</v>
      </c>
      <c r="E201" s="70" t="s">
        <v>1</v>
      </c>
      <c r="G201" s="69"/>
      <c r="H201" s="71" t="s">
        <v>30</v>
      </c>
      <c r="I201" s="72" t="s">
        <v>35</v>
      </c>
      <c r="J201" s="71" t="s">
        <v>34</v>
      </c>
      <c r="K201" s="71" t="s">
        <v>168</v>
      </c>
    </row>
    <row r="202" spans="1:11" ht="15">
      <c r="A202" s="73">
        <v>1</v>
      </c>
      <c r="B202" s="69">
        <v>220</v>
      </c>
      <c r="C202" s="126">
        <v>7.55</v>
      </c>
      <c r="D202" s="75" t="str">
        <f>IF(ISNA(VLOOKUP(B202,'Entry List Master'!$A$2:$J$1058,2)),"",VLOOKUP(B202,'Entry List Master'!$A$2:$J$1058,2))</f>
        <v>Peter Fegan</v>
      </c>
      <c r="E202" s="75" t="str">
        <f>IF(ISNA(VLOOKUP(B202,'Entry List Master'!$A$2:$J$1058,4)),"",VLOOKUP(B202,'Entry List Master'!$A$2:$J$1058,4))</f>
        <v>Burren AC</v>
      </c>
      <c r="G202" s="76" t="s">
        <v>25</v>
      </c>
      <c r="H202" s="69">
        <f>IF(AND($A202=1,$E202=$H201),14,0)+IF(AND($A203=2,$E203=$H201),11,0)+IF(AND($A204=3,$E204=$H201),9,0)+IF(AND($A205=4,$E205=$H201),8,0)+IF(AND($A206=5,$E206=$H201),7,0)+IF(AND($A207=6,$E207=$H201),6,0)+IF(AND($A208=7,$E208=$H201),5,0)+IF(AND($A209=8,$E209=$H201),4,0)+IF(AND($A210=9,$E210=$H201),3,0)+IF(AND($A211=10,$E211=$H201),2,0)+IF(AND($A212=11,$E212=$H201),1,0)+IF(AND($A213=12,$E213=$H201),1,0)</f>
        <v>6</v>
      </c>
      <c r="I202" s="69">
        <f>IF(AND($A202=1,$E202=$I201),14,0)+IF(AND($A203=2,$E203=$I201),11,0)+IF(AND($A204=3,$E204=$I201),9,0)+IF(AND($A205=4,$E205=$I201),8,0)+IF(AND($A206=5,$E206=$I201),7,0)+IF(AND($A207=6,$E207=$I201),6,0)+IF(AND($A208=7,$E208=$I201),5,0)+IF(AND($A209=8,$E209=$I201),4,0)+IF(AND($A210=9,$E210=$I201),3,0)+IF(AND($A211=10,$E211=$I201),2,0)+IF(AND($A212=11,$E212=$I201),1,0)+IF(AND($A213=12,$E213=$I201),1,0)</f>
        <v>38</v>
      </c>
      <c r="J202" s="69">
        <f>IF(AND($A202=1,$E202=$J201),14,0)+IF(AND($A203=2,$E203=$J201),11,0)+IF(AND($A204=3,$E204=$J201),9,0)+IF(AND($A205=4,$E205=$J201),8,0)+IF(AND($A206=5,$E206=$J201),7,0)+IF(AND($A207=6,$E207=$J201),6,0)+IF(AND($A208=7,$E208=$J201),5,0)+IF(AND($A209=8,$E209=$J201),4,0)+IF(AND($A210=9,$E210=$J201),3,0)+IF(AND($A211=10,$E211=$J201),2,0)+IF(AND($A212=11,$E212=J201),1,0)+IF(AND($A213=12,$E213=$J201),1,0)</f>
        <v>8</v>
      </c>
      <c r="K202" s="69">
        <f>IF(AND($A202=1,$E202=$K201),14,0)+IF(AND($A203=2,$E203=$K201),11,0)+IF(AND($A204=3,$E204=$K201),9,0)+IF(AND($A205=4,$E205=$K201),8,0)+IF(AND($A206=5,$E206=$K201),7,0)+IF(AND($A207=6,$E207=$K201),6,0)+IF(AND($A208=7,$E208=$K201),5,0)+IF(AND($A209=8,$E209=$K201),4,0)+IF(AND($A210=9,$E210=$K201),3,0)+IF(AND($A211=10,$E211=$K201),2,0)+IF(AND($A212=11,$E212=K201),1,0)+IF(AND($A213=12,$E213=$K201),1,0)</f>
        <v>15</v>
      </c>
    </row>
    <row r="203" spans="1:11" ht="15">
      <c r="A203" s="73">
        <v>2</v>
      </c>
      <c r="B203" s="69">
        <v>76</v>
      </c>
      <c r="C203" s="126">
        <v>8.04</v>
      </c>
      <c r="D203" s="75" t="str">
        <f>IF(ISNA(VLOOKUP(B203,'Entry List Master'!$A$2:$J$1058,2)),"",VLOOKUP(B203,'Entry List Master'!$A$2:$J$1058,2))</f>
        <v>Ethan Dunn</v>
      </c>
      <c r="E203" s="75" t="str">
        <f>IF(ISNA(VLOOKUP(B203,'Entry List Master'!$A$2:$J$1058,4)),"",VLOOKUP(B203,'Entry List Master'!$A$2:$J$1058,4))</f>
        <v>Dromore AC</v>
      </c>
      <c r="G203" s="76" t="s">
        <v>27</v>
      </c>
      <c r="H203" s="77">
        <f>IF($H204&gt;=7,3,IF($H204&gt;=5,2,IF($H204&gt;=3,1,0)))</f>
        <v>0</v>
      </c>
      <c r="I203" s="77">
        <f>IF($I204&gt;=7,3,IF($I204&gt;=5,2,IF($I204&gt;=3,1,0)))</f>
        <v>1</v>
      </c>
      <c r="J203" s="77">
        <f>IF($J204&gt;=7,3,IF($J204&gt;=5,2,IF($J204&gt;=3,1,0)))</f>
        <v>0</v>
      </c>
      <c r="K203" s="77">
        <f>IF($K204&gt;=7,3,IF($K204&gt;=5,2,IF($K204&gt;=3,1,0)))</f>
        <v>0</v>
      </c>
    </row>
    <row r="204" spans="1:11" ht="15">
      <c r="A204" s="73">
        <v>3</v>
      </c>
      <c r="B204" s="69">
        <v>218</v>
      </c>
      <c r="C204" s="126">
        <v>8.2</v>
      </c>
      <c r="D204" s="75" t="str">
        <f>IF(ISNA(VLOOKUP(B204,'Entry List Master'!$A$2:$J$1058,2)),"",VLOOKUP(B204,'Entry List Master'!$A$2:$J$1058,2))</f>
        <v>Ardhan McAvoy</v>
      </c>
      <c r="E204" s="75" t="str">
        <f>IF(ISNA(VLOOKUP(B204,'Entry List Master'!$A$2:$J$1058,4)),"",VLOOKUP(B204,'Entry List Master'!$A$2:$J$1058,4))</f>
        <v>Burren AC</v>
      </c>
      <c r="G204" s="76" t="s">
        <v>51</v>
      </c>
      <c r="H204" s="78">
        <f>COUNTIF($E202:$E213,H201)</f>
        <v>1</v>
      </c>
      <c r="I204" s="78">
        <f>COUNTIF($E202:$E213,I201)</f>
        <v>4</v>
      </c>
      <c r="J204" s="78">
        <f>COUNTIF($E202:$E213,J201)</f>
        <v>2</v>
      </c>
      <c r="K204" s="78">
        <f>COUNTIF($E202:$E213,K201)</f>
        <v>2</v>
      </c>
    </row>
    <row r="205" spans="1:11" ht="15">
      <c r="A205" s="73">
        <v>4</v>
      </c>
      <c r="B205" s="69">
        <v>219</v>
      </c>
      <c r="C205" s="126">
        <v>8.41</v>
      </c>
      <c r="D205" s="75" t="str">
        <f>IF(ISNA(VLOOKUP(B205,'Entry List Master'!$A$2:$J$1058,2)),"",VLOOKUP(B205,'Entry List Master'!$A$2:$J$1058,2))</f>
        <v>Malachi McAvoy</v>
      </c>
      <c r="E205" s="75" t="str">
        <f>IF(ISNA(VLOOKUP(B205,'Entry List Master'!$A$2:$J$1058,4)),"",VLOOKUP(B205,'Entry List Master'!$A$2:$J$1058,4))</f>
        <v>Burren AC</v>
      </c>
      <c r="G205" s="76" t="s">
        <v>26</v>
      </c>
      <c r="H205" s="69">
        <f>SUM(H202:H204)</f>
        <v>7</v>
      </c>
      <c r="I205" s="69">
        <f>SUM(I202:I204)</f>
        <v>43</v>
      </c>
      <c r="J205" s="69">
        <f>SUM(J202:J204)</f>
        <v>10</v>
      </c>
      <c r="K205" s="69">
        <f>SUM(K202:K204)</f>
        <v>17</v>
      </c>
    </row>
    <row r="206" spans="1:5" ht="15">
      <c r="A206" s="73">
        <v>5</v>
      </c>
      <c r="B206" s="69">
        <v>215</v>
      </c>
      <c r="C206" s="126">
        <v>8.42</v>
      </c>
      <c r="D206" s="75" t="str">
        <f>IF(ISNA(VLOOKUP(B206,'Entry List Master'!$A$2:$J$1058,2)),"",VLOOKUP(B206,'Entry List Master'!$A$2:$J$1058,2))</f>
        <v>Oisin McKinley</v>
      </c>
      <c r="E206" s="75" t="str">
        <f>IF(ISNA(VLOOKUP(B206,'Entry List Master'!$A$2:$J$1058,4)),"",VLOOKUP(B206,'Entry List Master'!$A$2:$J$1058,4))</f>
        <v>Burren AC</v>
      </c>
    </row>
    <row r="207" spans="1:5" ht="15">
      <c r="A207" s="73">
        <v>6</v>
      </c>
      <c r="B207" s="69">
        <v>222</v>
      </c>
      <c r="C207" s="126">
        <v>9.01</v>
      </c>
      <c r="D207" s="75" t="str">
        <f>IF(ISNA(VLOOKUP(B207,'Entry List Master'!$A$2:$J$1058,2)),"",VLOOKUP(B207,'Entry List Master'!$A$2:$J$1058,2))</f>
        <v>Finn McElroy</v>
      </c>
      <c r="E207" s="75" t="str">
        <f>IF(ISNA(VLOOKUP(B207,'Entry List Master'!$A$2:$J$1058,4)),"",VLOOKUP(B207,'Entry List Master'!$A$2:$J$1058,4))</f>
        <v>Newcastle AC</v>
      </c>
    </row>
    <row r="208" spans="1:5" ht="15">
      <c r="A208" s="73">
        <v>7</v>
      </c>
      <c r="B208" s="69">
        <v>46</v>
      </c>
      <c r="C208" s="126">
        <v>9.06</v>
      </c>
      <c r="D208" s="75" t="str">
        <f>IF(ISNA(VLOOKUP(B208,'Entry List Master'!$A$2:$J$1058,2)),"",VLOOKUP(B208,'Entry List Master'!$A$2:$J$1058,2))</f>
        <v>Daniel Atkinson</v>
      </c>
      <c r="E208" s="75" t="str">
        <f>IF(ISNA(VLOOKUP(B208,'Entry List Master'!$A$2:$J$1058,4)),"",VLOOKUP(B208,'Entry List Master'!$A$2:$J$1058,4))</f>
        <v>East Down AC</v>
      </c>
    </row>
    <row r="209" spans="1:5" ht="15">
      <c r="A209" s="73">
        <v>8</v>
      </c>
      <c r="B209" s="69">
        <v>99</v>
      </c>
      <c r="C209" s="126">
        <v>9.34</v>
      </c>
      <c r="D209" s="75" t="str">
        <f>IF(ISNA(VLOOKUP(B209,'Entry List Master'!$A$2:$J$1058,2)),"",VLOOKUP(B209,'Entry List Master'!$A$2:$J$1058,2))</f>
        <v>Jack Ferguson</v>
      </c>
      <c r="E209" s="75" t="str">
        <f>IF(ISNA(VLOOKUP(B209,'Entry List Master'!$A$2:$J$1058,4)),"",VLOOKUP(B209,'Entry List Master'!$A$2:$J$1058,4))</f>
        <v>Dromore AC</v>
      </c>
    </row>
    <row r="210" spans="1:5" ht="15">
      <c r="A210" s="73">
        <v>9</v>
      </c>
      <c r="B210" s="69">
        <v>67</v>
      </c>
      <c r="C210" s="126">
        <v>9.39</v>
      </c>
      <c r="D210" s="75" t="str">
        <f>IF(ISNA(VLOOKUP(B210,'Entry List Master'!$A$2:$J$1058,2)),"",VLOOKUP(B210,'Entry List Master'!$A$2:$J$1058,2))</f>
        <v>Chris O'Connor</v>
      </c>
      <c r="E210" s="75" t="str">
        <f>IF(ISNA(VLOOKUP(B210,'Entry List Master'!$A$2:$J$1058,4)),"",VLOOKUP(B210,'Entry List Master'!$A$2:$J$1058,4))</f>
        <v>East Down AC</v>
      </c>
    </row>
    <row r="211" spans="1:5" ht="15">
      <c r="A211" s="73">
        <v>10</v>
      </c>
      <c r="D211" s="75">
        <f>IF(ISNA(VLOOKUP(B211,'Entry List Master'!$A$2:$J$1058,2)),"",VLOOKUP(B211,'Entry List Master'!$A$2:$J$1058,2))</f>
      </c>
      <c r="E211" s="75">
        <f>IF(ISNA(VLOOKUP(B211,'Entry List Master'!$A$2:$J$1058,4)),"",VLOOKUP(B211,'Entry List Master'!$A$2:$J$1058,4))</f>
      </c>
    </row>
    <row r="212" spans="1:5" ht="15">
      <c r="A212" s="73">
        <v>11</v>
      </c>
      <c r="D212" s="75">
        <f>IF(ISNA(VLOOKUP(B212,'Entry List Master'!$A$2:$J$1058,2)),"",VLOOKUP(B212,'Entry List Master'!$A$2:$J$1058,2))</f>
      </c>
      <c r="E212" s="75">
        <f>IF(ISNA(VLOOKUP(B212,'Entry List Master'!$A$2:$J$1058,4)),"",VLOOKUP(B212,'Entry List Master'!$A$2:$J$1058,4))</f>
      </c>
    </row>
    <row r="213" spans="1:5" ht="15">
      <c r="A213" s="73">
        <v>12</v>
      </c>
      <c r="D213" s="75">
        <f>IF(ISNA(VLOOKUP(B213,'Entry List Master'!$A$2:$J$1058,2)),"",VLOOKUP(B213,'Entry List Master'!$A$2:$J$1058,2))</f>
      </c>
      <c r="E213" s="75">
        <f>IF(ISNA(VLOOKUP(B213,'Entry List Master'!$A$2:$J$1058,4)),"",VLOOKUP(B213,'Entry List Master'!$A$2:$J$1058,4))</f>
      </c>
    </row>
    <row r="214" spans="4:5" ht="15">
      <c r="D214" s="75"/>
      <c r="E214" s="75"/>
    </row>
    <row r="215" spans="1:5" ht="15">
      <c r="A215" s="200" t="s">
        <v>57</v>
      </c>
      <c r="B215" s="200"/>
      <c r="C215" s="200"/>
      <c r="D215" s="200"/>
      <c r="E215" s="200"/>
    </row>
    <row r="216" spans="1:11" ht="15">
      <c r="A216" s="70" t="s">
        <v>14</v>
      </c>
      <c r="B216" s="70" t="s">
        <v>15</v>
      </c>
      <c r="C216" s="169" t="s">
        <v>16</v>
      </c>
      <c r="D216" s="70" t="s">
        <v>13</v>
      </c>
      <c r="E216" s="70" t="s">
        <v>1</v>
      </c>
      <c r="H216" s="71" t="s">
        <v>30</v>
      </c>
      <c r="I216" s="72" t="s">
        <v>35</v>
      </c>
      <c r="J216" s="71" t="s">
        <v>34</v>
      </c>
      <c r="K216" s="108" t="s">
        <v>168</v>
      </c>
    </row>
    <row r="217" spans="1:11" ht="15">
      <c r="A217" s="73">
        <v>1</v>
      </c>
      <c r="B217" s="69">
        <v>59</v>
      </c>
      <c r="C217" s="126">
        <v>9.46</v>
      </c>
      <c r="D217" s="75" t="str">
        <f>IF(ISNA(VLOOKUP(B217,'Entry List Master'!$A$2:$J$1058,2)),"",VLOOKUP(B217,'Entry List Master'!$A$2:$J$1058,2))</f>
        <v>Laura Green</v>
      </c>
      <c r="E217" s="75" t="str">
        <f>IF(ISNA(VLOOKUP(B217,'Entry List Master'!$A$2:$J$1058,4)),"",VLOOKUP(B217,'Entry List Master'!$A$2:$J$1058,4))</f>
        <v>East Down AC</v>
      </c>
      <c r="G217" s="76" t="s">
        <v>25</v>
      </c>
      <c r="H217" s="69">
        <f>IF(AND($A217=1,$E217=$H216),14,0)+IF(AND($A218=2,$E218=$H216),11,0)+IF(AND($A219=3,$E219=$H216),9,0)+IF(AND($A220=4,$E220=$H216),8,0)+IF(AND($A221=5,$E221=$H216),7,0)+IF(AND($A222=6,$E222=$H216),6,0)+IF(AND($A223=7,$E223=$H216),5,0)+IF(AND($A224=8,$E224=$H216),4,0)+IF(AND($A225=9,$E225=$H216),3,0)+IF(AND($A226=10,$E226=$H216),2,0)+IF(AND($A227=11,$E227=$H216),1,0)+IF(AND($A228=12,$E228=$H216),1,0)</f>
        <v>0</v>
      </c>
      <c r="I217" s="69">
        <f>IF(AND($A217=1,$E217=$I216),14,0)+IF(AND($A218=2,$E218=$I216),11,0)+IF(AND($A219=3,$E219=$I216),9,0)+IF(AND($A220=4,$E220=$I216),8,0)+IF(AND($A221=5,$E221=$I216),7,0)+IF(AND($A222=6,$E222=$I216),6,0)+IF(AND($A223=7,$E223=$I216),5,0)+IF(AND($A224=8,$E224=$I216),4,0)+IF(AND($A225=9,$E225=$I216),3,0)+IF(AND($A226=10,$E226=$I216),2,0)+IF(AND($A227=11,$E227=$I216),1,0)+IF(AND($A228=12,$E228=$I216),1,0)</f>
        <v>0</v>
      </c>
      <c r="J217" s="69">
        <f>IF(AND($A217=1,$E217=$J216),14,0)+IF(AND($A218=2,$E218=$J216),11,0)+IF(AND($A219=3,$E219=$J216),9,0)+IF(AND($A220=4,$E220=$J216),8,0)+IF(AND($A221=5,$E221=$J216),7,0)+IF(AND($A222=6,$E222=$J216),6,0)+IF(AND($A223=7,$E223=$J216),5,0)+IF(AND($A224=8,$E224=$J216),4,0)+IF(AND($A225=9,$E225=$J216),3,0)+IF(AND($A226=10,$E226=$J216),2,0)+IF(AND($A227=11,$E227=J216),1,0)+IF(AND($A228=12,$E228=$J216),1,0)</f>
        <v>55</v>
      </c>
      <c r="K217" s="69">
        <f>IF(AND($A217=1,$E217=$K216),14,0)+IF(AND($A218=2,$E218=$K216),11,0)+IF(AND($A219=3,$E219=$K216),9,0)+IF(AND($A220=4,$E220=$K216),8,0)+IF(AND($A221=5,$E221=$K216),7,0)+IF(AND($A222=6,$E222=$K216),6,0)+IF(AND($A223=7,$E223=$K216),5,0)+IF(AND($A224=8,$E224=$K216),4,0)+IF(AND($A225=9,$E225=$K216),3,0)+IF(AND($A226=10,$E226=$K216),2,0)+IF(AND($A227=11,$E227=K216),1,0)+IF(AND($A228=12,$E228=$K216),1,0)</f>
        <v>0</v>
      </c>
    </row>
    <row r="218" spans="1:11" ht="15">
      <c r="A218" s="73">
        <v>2</v>
      </c>
      <c r="B218" s="69">
        <v>8</v>
      </c>
      <c r="C218" s="126">
        <v>9.5</v>
      </c>
      <c r="D218" s="75" t="str">
        <f>IF(ISNA(VLOOKUP(B218,'Entry List Master'!$A$2:$J$1058,2)),"",VLOOKUP(B218,'Entry List Master'!$A$2:$J$1058,2))</f>
        <v>Aoife Cochrane</v>
      </c>
      <c r="E218" s="75" t="str">
        <f>IF(ISNA(VLOOKUP(B218,'Entry List Master'!$A$2:$J$1058,4)),"",VLOOKUP(B218,'Entry List Master'!$A$2:$J$1058,4))</f>
        <v>East Down AC</v>
      </c>
      <c r="G218" s="76" t="s">
        <v>27</v>
      </c>
      <c r="H218" s="77">
        <f>IF($H219&gt;=7,3,IF($H219&gt;=5,2,IF($H219&gt;=3,1,0)))</f>
        <v>0</v>
      </c>
      <c r="I218" s="77">
        <f>IF($I219&gt;=7,3,IF($I219&gt;=5,2,IF($I219&gt;=3,1,0)))</f>
        <v>0</v>
      </c>
      <c r="J218" s="77">
        <f>IF($J219&gt;=7,3,IF($J219&gt;=5,2,IF($J219&gt;=3,1,0)))</f>
        <v>2</v>
      </c>
      <c r="K218" s="77">
        <f>IF($K219&gt;=7,3,IF($K219&gt;=5,2,IF($K219&gt;=3,1,0)))</f>
        <v>0</v>
      </c>
    </row>
    <row r="219" spans="1:11" ht="15">
      <c r="A219" s="73">
        <v>3</v>
      </c>
      <c r="B219" s="69">
        <v>241</v>
      </c>
      <c r="C219" s="126">
        <v>9.58</v>
      </c>
      <c r="D219" s="75" t="str">
        <f>IF(ISNA(VLOOKUP(B219,'Entry List Master'!$A$2:$J$1058,2)),"",VLOOKUP(B219,'Entry List Master'!$A$2:$J$1058,2))</f>
        <v>Elisha Surginor</v>
      </c>
      <c r="E219" s="75" t="str">
        <f>IF(ISNA(VLOOKUP(B219,'Entry List Master'!$A$2:$J$1058,4)),"",VLOOKUP(B219,'Entry List Master'!$A$2:$J$1058,4))</f>
        <v>East Down AC</v>
      </c>
      <c r="G219" s="76" t="s">
        <v>51</v>
      </c>
      <c r="H219" s="78">
        <f>COUNTIF($E217:$E228,H216)</f>
        <v>0</v>
      </c>
      <c r="I219" s="78">
        <f>COUNTIF($E217:$E228,I216)</f>
        <v>0</v>
      </c>
      <c r="J219" s="78">
        <f>COUNTIF($E217:$E228,J216)</f>
        <v>6</v>
      </c>
      <c r="K219" s="78">
        <f>COUNTIF($E217:$E228,K216)</f>
        <v>0</v>
      </c>
    </row>
    <row r="220" spans="1:11" ht="15">
      <c r="A220" s="73">
        <v>4</v>
      </c>
      <c r="B220" s="69">
        <v>240</v>
      </c>
      <c r="C220" s="126">
        <v>10.14</v>
      </c>
      <c r="D220" s="75" t="str">
        <f>IF(ISNA(VLOOKUP(B220,'Entry List Master'!$A$2:$J$1058,2)),"",VLOOKUP(B220,'Entry List Master'!$A$2:$J$1058,2))</f>
        <v>Olivia Mooney</v>
      </c>
      <c r="E220" s="75" t="str">
        <f>IF(ISNA(VLOOKUP(B220,'Entry List Master'!$A$2:$J$1058,4)),"",VLOOKUP(B220,'Entry List Master'!$A$2:$J$1058,4))</f>
        <v>East Down AC</v>
      </c>
      <c r="G220" s="76" t="s">
        <v>26</v>
      </c>
      <c r="H220" s="69">
        <f>SUM(H217:H219)</f>
        <v>0</v>
      </c>
      <c r="I220" s="69">
        <f>SUM(I217:I219)</f>
        <v>0</v>
      </c>
      <c r="J220" s="69">
        <f>SUM(J217:J219)</f>
        <v>63</v>
      </c>
      <c r="K220" s="69">
        <f>SUM(K217:K219)</f>
        <v>0</v>
      </c>
    </row>
    <row r="221" spans="1:5" ht="15">
      <c r="A221" s="73">
        <v>5</v>
      </c>
      <c r="B221" s="69">
        <v>61</v>
      </c>
      <c r="C221" s="126">
        <v>10.52</v>
      </c>
      <c r="D221" s="75" t="str">
        <f>IF(ISNA(VLOOKUP(B221,'Entry List Master'!$A$2:$J$1058,2)),"",VLOOKUP(B221,'Entry List Master'!$A$2:$J$1058,2))</f>
        <v>Ella Carroll</v>
      </c>
      <c r="E221" s="75" t="str">
        <f>IF(ISNA(VLOOKUP(B221,'Entry List Master'!$A$2:$J$1058,4)),"",VLOOKUP(B221,'Entry List Master'!$A$2:$J$1058,4))</f>
        <v>East Down AC</v>
      </c>
    </row>
    <row r="222" spans="1:5" ht="15">
      <c r="A222" s="73">
        <v>6</v>
      </c>
      <c r="B222" s="69">
        <v>191</v>
      </c>
      <c r="C222" s="126">
        <v>16.04</v>
      </c>
      <c r="D222" s="75" t="str">
        <f>IF(ISNA(VLOOKUP(B222,'Entry List Master'!$A$2:$J$1058,2)),"",VLOOKUP(B222,'Entry List Master'!$A$2:$J$1058,2))</f>
        <v>Dionne McEvoy</v>
      </c>
      <c r="E222" s="75" t="str">
        <f>IF(ISNA(VLOOKUP(B222,'Entry List Master'!$A$2:$J$1058,4)),"",VLOOKUP(B222,'Entry List Master'!$A$2:$J$1058,4))</f>
        <v>East Down AC</v>
      </c>
    </row>
    <row r="223" spans="1:5" ht="15">
      <c r="A223" s="73">
        <v>7</v>
      </c>
      <c r="D223" s="75">
        <f>IF(ISNA(VLOOKUP(B223,'Entry List Master'!$A$2:$J$1058,2)),"",VLOOKUP(B223,'Entry List Master'!$A$2:$J$1058,2))</f>
      </c>
      <c r="E223" s="75">
        <f>IF(ISNA(VLOOKUP(B223,'Entry List Master'!$A$2:$J$1058,4)),"",VLOOKUP(B223,'Entry List Master'!$A$2:$J$1058,4))</f>
      </c>
    </row>
    <row r="224" spans="1:5" ht="15">
      <c r="A224" s="73">
        <v>8</v>
      </c>
      <c r="D224" s="75">
        <f>IF(ISNA(VLOOKUP(B224,'Entry List Master'!$A$2:$J$1058,2)),"",VLOOKUP(B224,'Entry List Master'!$A$2:$J$1058,2))</f>
      </c>
      <c r="E224" s="75">
        <f>IF(ISNA(VLOOKUP(B224,'Entry List Master'!$A$2:$J$1058,4)),"",VLOOKUP(B224,'Entry List Master'!$A$2:$J$1058,4))</f>
      </c>
    </row>
    <row r="225" spans="1:5" ht="15">
      <c r="A225" s="73">
        <v>9</v>
      </c>
      <c r="D225" s="75">
        <f>IF(ISNA(VLOOKUP(B225,'Entry List Master'!$A$2:$J$1058,2)),"",VLOOKUP(B225,'Entry List Master'!$A$2:$J$1058,2))</f>
      </c>
      <c r="E225" s="75">
        <f>IF(ISNA(VLOOKUP(B225,'Entry List Master'!$A$2:$J$1058,4)),"",VLOOKUP(B225,'Entry List Master'!$A$2:$J$1058,4))</f>
      </c>
    </row>
    <row r="226" spans="1:5" ht="15">
      <c r="A226" s="73">
        <v>10</v>
      </c>
      <c r="D226" s="75">
        <f>IF(ISNA(VLOOKUP(B226,'Entry List Master'!$A$2:$J$1058,2)),"",VLOOKUP(B226,'Entry List Master'!$A$2:$J$1058,2))</f>
      </c>
      <c r="E226" s="75">
        <f>IF(ISNA(VLOOKUP(B226,'Entry List Master'!$A$2:$J$1058,4)),"",VLOOKUP(B226,'Entry List Master'!$A$2:$J$1058,4))</f>
      </c>
    </row>
    <row r="227" spans="1:5" ht="15">
      <c r="A227" s="73">
        <v>11</v>
      </c>
      <c r="D227" s="75">
        <f>IF(ISNA(VLOOKUP(B227,'Entry List Master'!$A$2:$J$1058,2)),"",VLOOKUP(B227,'Entry List Master'!$A$2:$J$1058,2))</f>
      </c>
      <c r="E227" s="75">
        <f>IF(ISNA(VLOOKUP(B227,'Entry List Master'!$A$2:$J$1058,4)),"",VLOOKUP(B227,'Entry List Master'!$A$2:$J$1058,4))</f>
      </c>
    </row>
    <row r="228" spans="1:5" ht="15">
      <c r="A228" s="73">
        <v>12</v>
      </c>
      <c r="D228" s="75">
        <f>IF(ISNA(VLOOKUP(B228,'Entry List Master'!$A$2:$J$1058,2)),"",VLOOKUP(B228,'Entry List Master'!$A$2:$J$1058,2))</f>
      </c>
      <c r="E228" s="75">
        <f>IF(ISNA(VLOOKUP(B228,'Entry List Master'!$A$2:$J$1058,4)),"",VLOOKUP(B228,'Entry List Master'!$A$2:$J$1058,4))</f>
      </c>
    </row>
    <row r="229" spans="4:5" ht="15">
      <c r="D229" s="75"/>
      <c r="E229" s="75"/>
    </row>
    <row r="230" spans="1:5" s="80" customFormat="1" ht="15">
      <c r="A230" s="200" t="s">
        <v>55</v>
      </c>
      <c r="B230" s="200"/>
      <c r="C230" s="200"/>
      <c r="D230" s="200"/>
      <c r="E230" s="200"/>
    </row>
    <row r="231" spans="1:11" s="80" customFormat="1" ht="15">
      <c r="A231" s="70" t="s">
        <v>14</v>
      </c>
      <c r="B231" s="70" t="s">
        <v>15</v>
      </c>
      <c r="C231" s="169" t="s">
        <v>16</v>
      </c>
      <c r="D231" s="70" t="s">
        <v>13</v>
      </c>
      <c r="E231" s="70" t="s">
        <v>1</v>
      </c>
      <c r="G231" s="69"/>
      <c r="H231" s="71" t="s">
        <v>30</v>
      </c>
      <c r="I231" s="72" t="s">
        <v>35</v>
      </c>
      <c r="J231" s="71" t="s">
        <v>34</v>
      </c>
      <c r="K231" s="108" t="s">
        <v>168</v>
      </c>
    </row>
    <row r="232" spans="1:11" ht="15">
      <c r="A232" s="73">
        <v>1</v>
      </c>
      <c r="B232" s="69">
        <v>148</v>
      </c>
      <c r="C232" s="126">
        <v>9.5</v>
      </c>
      <c r="D232" s="75" t="str">
        <f>IF(ISNA(VLOOKUP(B232,'Entry List Master'!$A$2:$J$1058,2)),"",VLOOKUP(B232,'Entry List Master'!$A$2:$J$1058,2))</f>
        <v>Daniel Dawson</v>
      </c>
      <c r="E232" s="75" t="str">
        <f>IF(ISNA(VLOOKUP(B232,'Entry List Master'!$A$2:$J$1058,4)),"",VLOOKUP(B232,'Entry List Master'!$A$2:$J$1058,4))</f>
        <v>Dromore AC</v>
      </c>
      <c r="G232" s="76" t="s">
        <v>25</v>
      </c>
      <c r="H232" s="69">
        <f>IF(AND($A232=1,$E232=$H231),14,0)+IF(AND($A233=2,$E233=$H231),11,0)+IF(AND($A234=3,$E234=$H231),9,0)+IF(AND($A235=4,$E235=$H231),8,0)+IF(AND($A236=5,$E236=$H231),7,0)+IF(AND($A237=6,$E237=$H231),6,0)+IF(AND($A238=7,$E238=$H231),5,0)+IF(AND($A239=8,$E239=$H231),4,0)+IF(AND($A240=9,$E240=$H231),3,0)+IF(AND($A241=10,$E241=$H231),2,0)+IF(AND($A242=11,$E242=$H231),1,0)+IF(AND($A243=12,$E243=$H231),1,0)</f>
        <v>13</v>
      </c>
      <c r="I232" s="69">
        <f>IF(AND($A232=1,$E232=$I231),14,0)+IF(AND($A233=2,$E233=$I231),11,0)+IF(AND($A234=3,$E234=$I231),9,0)+IF(AND($A235=4,$E235=$I231),8,0)+IF(AND($A236=5,$E236=$I231),7,0)+IF(AND($A241=6,$E241=$I231),6,0)+IF(AND($A242=7,$E242=$I231),5,0)+IF(AND($A243=8,$E243=$I231),4,0)+IF(AND($A244=9,$E244=$I231),3,0)+IF(AND($A245=10,$E245=$I231),2,0)+IF(AND($A246=11,$E246=$I231),1,0)+IF(AND($A247=12,$E247=$I231),1,0)</f>
        <v>11</v>
      </c>
      <c r="J232" s="69">
        <f>IF(AND($A232=1,$E232=$J231),14,0)+IF(AND($A233=2,$E233=$J231),11,0)+IF(AND($A234=3,$E234=$J231),9,0)+IF(AND($A235=4,$E235=$J231),8,0)+IF(AND($A236=5,$E236=$J231),7,0)+IF(AND($A237=6,$E237=$J231),6,0)+IF(AND($A238=7,$E238=$J231),5,0)+IF(AND($A239=8,$E239=$J231),4,0)+IF(AND($A240=9,$E240=$J231),3,0)+IF(AND($A241=10,$E241=$J231),2,0)+IF(AND($A242=11,$E242=J231),1,0)+IF(AND($A243=12,$E243=$J231),1,0)</f>
        <v>9</v>
      </c>
      <c r="K232" s="69">
        <f>IF(AND($A232=1,$E232=$K231),14,0)+IF(AND($A233=2,$E233=$K231),11,0)+IF(AND($A234=3,$E234=$K231),9,0)+IF(AND($A235=4,$E235=$K231),8,0)+IF(AND($A236=5,$E236=$K231),7,0)+IF(AND($A237=6,$E237=$K231),6,0)+IF(AND($A238=7,$E238=$K231),5,0)+IF(AND($A239=8,$E239=$K231),4,0)+IF(AND($A240=9,$E240=$K231),3,0)+IF(AND($A241=10,$E241=$K231),2,0)+IF(AND($A242=11,$E242=K231),1,0)+IF(AND($A243=12,$E243=$K231),1,0)</f>
        <v>22</v>
      </c>
    </row>
    <row r="233" spans="1:11" ht="15">
      <c r="A233" s="73">
        <v>2</v>
      </c>
      <c r="B233" s="69">
        <v>252</v>
      </c>
      <c r="C233" s="126">
        <v>10.06</v>
      </c>
      <c r="D233" s="75" t="str">
        <f>IF(ISNA(VLOOKUP(B233,'Entry List Master'!$A$2:$J$1058,2)),"",VLOOKUP(B233,'Entry List Master'!$A$2:$J$1058,2))</f>
        <v>Paraic Delahunt</v>
      </c>
      <c r="E233" s="75" t="str">
        <f>IF(ISNA(VLOOKUP(B233,'Entry List Master'!$A$2:$J$1058,4)),"",VLOOKUP(B233,'Entry List Master'!$A$2:$J$1058,4))</f>
        <v>Burren AC</v>
      </c>
      <c r="G233" s="76" t="s">
        <v>27</v>
      </c>
      <c r="H233" s="77">
        <f>IF($H234&gt;=7,3,IF($H234&gt;=5,2,IF($H234&gt;=3,1,0)))</f>
        <v>0</v>
      </c>
      <c r="I233" s="77">
        <f>IF($I234&gt;=7,3,IF($I234&gt;=5,2,IF($I234&gt;=3,1,0)))</f>
        <v>0</v>
      </c>
      <c r="J233" s="77">
        <f>IF($J234&gt;=7,3,IF($J234&gt;=5,2,IF($J234&gt;=3,1,0)))</f>
        <v>0</v>
      </c>
      <c r="K233" s="77">
        <f>IF($K234&gt;=7,3,IF($K234&gt;=5,2,IF($K234&gt;=3,1,0)))</f>
        <v>0</v>
      </c>
    </row>
    <row r="234" spans="1:11" ht="15">
      <c r="A234" s="73">
        <v>3</v>
      </c>
      <c r="B234" s="69">
        <v>45</v>
      </c>
      <c r="C234" s="126">
        <v>10.09</v>
      </c>
      <c r="D234" s="75" t="str">
        <f>IF(ISNA(VLOOKUP(B234,'Entry List Master'!$A$2:$J$1058,2)),"",VLOOKUP(B234,'Entry List Master'!$A$2:$J$1058,2))</f>
        <v>Caolan Atkinson</v>
      </c>
      <c r="E234" s="75" t="str">
        <f>IF(ISNA(VLOOKUP(B234,'Entry List Master'!$A$2:$J$1058,4)),"",VLOOKUP(B234,'Entry List Master'!$A$2:$J$1058,4))</f>
        <v>East Down AC</v>
      </c>
      <c r="G234" s="76" t="s">
        <v>51</v>
      </c>
      <c r="H234" s="78">
        <f>COUNTIF($E232:$E240,H231)</f>
        <v>2</v>
      </c>
      <c r="I234" s="78">
        <f>COUNTIF($E232:$E240,I231)</f>
        <v>1</v>
      </c>
      <c r="J234" s="78">
        <f>COUNTIF($E232:$E240,J231)</f>
        <v>1</v>
      </c>
      <c r="K234" s="78">
        <f>COUNTIF($E232:$E240,K231)</f>
        <v>2</v>
      </c>
    </row>
    <row r="235" spans="1:11" ht="15">
      <c r="A235" s="73">
        <v>4</v>
      </c>
      <c r="B235" s="69">
        <v>81</v>
      </c>
      <c r="C235" s="126">
        <v>11.21</v>
      </c>
      <c r="D235" s="75" t="str">
        <f>IF(ISNA(VLOOKUP(B235,'Entry List Master'!$A$2:$J$1058,2)),"",VLOOKUP(B235,'Entry List Master'!$A$2:$J$1058,2))</f>
        <v>Benjamin McKibbin</v>
      </c>
      <c r="E235" s="75" t="str">
        <f>IF(ISNA(VLOOKUP(B235,'Entry List Master'!$A$2:$J$1058,4)),"",VLOOKUP(B235,'Entry List Master'!$A$2:$J$1058,4))</f>
        <v>Dromore AC</v>
      </c>
      <c r="G235" s="76" t="s">
        <v>26</v>
      </c>
      <c r="H235" s="69">
        <f>SUM(H232:H234)</f>
        <v>15</v>
      </c>
      <c r="I235" s="69">
        <f>SUM(I232:I234)</f>
        <v>12</v>
      </c>
      <c r="J235" s="69">
        <f>SUM(J232:J234)</f>
        <v>10</v>
      </c>
      <c r="K235" s="69">
        <f>SUM(K232:K234)</f>
        <v>24</v>
      </c>
    </row>
    <row r="236" spans="1:5" ht="15">
      <c r="A236" s="73">
        <v>5</v>
      </c>
      <c r="B236" s="69">
        <v>124</v>
      </c>
      <c r="C236" s="126">
        <v>11.58</v>
      </c>
      <c r="D236" s="75" t="str">
        <f>IF(ISNA(VLOOKUP(B236,'Entry List Master'!$A$2:$J$1058,2)),"",VLOOKUP(B236,'Entry List Master'!$A$2:$J$1058,2))</f>
        <v>Daniel Molloy</v>
      </c>
      <c r="E236" s="75" t="str">
        <f>IF(ISNA(VLOOKUP(B236,'Entry List Master'!$A$2:$J$1058,4)),"",VLOOKUP(B236,'Entry List Master'!$A$2:$J$1058,4))</f>
        <v>Newcastle AC</v>
      </c>
    </row>
    <row r="237" spans="1:11" ht="15">
      <c r="A237" s="73">
        <v>6</v>
      </c>
      <c r="B237" s="69">
        <v>55</v>
      </c>
      <c r="C237" s="126">
        <v>12.26</v>
      </c>
      <c r="D237" s="75" t="str">
        <f>IF(ISNA(VLOOKUP(B237,'Entry List Master'!$A$2:$J$1058,2)),"",VLOOKUP(B237,'Entry List Master'!$A$2:$J$1058,2))</f>
        <v>Eoghan Knight</v>
      </c>
      <c r="E237" s="75" t="str">
        <f>IF(ISNA(VLOOKUP(B237,'Entry List Master'!$A$2:$J$1058,4)),"",VLOOKUP(B237,'Entry List Master'!$A$2:$J$1058,4))</f>
        <v>Newcastle AC</v>
      </c>
      <c r="H237" s="77"/>
      <c r="J237" s="77"/>
      <c r="K237" s="77"/>
    </row>
    <row r="238" spans="1:11" ht="15">
      <c r="A238" s="73">
        <v>7</v>
      </c>
      <c r="D238" s="75">
        <f>IF(ISNA(VLOOKUP(B238,'Entry List Master'!$A$2:$J$1058,2)),"",VLOOKUP(B238,'Entry List Master'!$A$2:$J$1058,2))</f>
      </c>
      <c r="E238" s="75">
        <f>IF(ISNA(VLOOKUP(B238,'Entry List Master'!$A$2:$J$1058,4)),"",VLOOKUP(B238,'Entry List Master'!$A$2:$J$1058,4))</f>
      </c>
      <c r="H238" s="78"/>
      <c r="J238" s="78"/>
      <c r="K238" s="78"/>
    </row>
    <row r="239" spans="1:5" ht="15">
      <c r="A239" s="73">
        <v>8</v>
      </c>
      <c r="D239" s="75">
        <f>IF(ISNA(VLOOKUP(B239,'Entry List Master'!$A$2:$J$1058,2)),"",VLOOKUP(B239,'Entry List Master'!$A$2:$J$1058,2))</f>
      </c>
      <c r="E239" s="75">
        <f>IF(ISNA(VLOOKUP(B239,'Entry List Master'!$A$2:$J$1058,4)),"",VLOOKUP(B239,'Entry List Master'!$A$2:$J$1058,4))</f>
      </c>
    </row>
    <row r="240" spans="1:5" ht="15">
      <c r="A240" s="73">
        <v>9</v>
      </c>
      <c r="D240" s="75">
        <f>IF(ISNA(VLOOKUP(B240,'Entry List Master'!$A$2:$J$1058,2)),"",VLOOKUP(B240,'Entry List Master'!$A$2:$J$1058,2))</f>
      </c>
      <c r="E240" s="75">
        <f>IF(ISNA(VLOOKUP(B240,'Entry List Master'!$A$2:$J$1058,4)),"",VLOOKUP(B240,'Entry List Master'!$A$2:$J$1058,4))</f>
      </c>
    </row>
    <row r="241" spans="4:11" ht="15">
      <c r="D241" s="75"/>
      <c r="E241" s="75"/>
      <c r="H241" s="77"/>
      <c r="J241" s="77"/>
      <c r="K241" s="77"/>
    </row>
    <row r="242" spans="1:11" s="80" customFormat="1" ht="15">
      <c r="A242" s="200" t="s">
        <v>58</v>
      </c>
      <c r="B242" s="200"/>
      <c r="C242" s="200"/>
      <c r="D242" s="200"/>
      <c r="E242" s="200"/>
      <c r="H242" s="78"/>
      <c r="J242" s="78"/>
      <c r="K242" s="78"/>
    </row>
    <row r="243" spans="1:11" s="80" customFormat="1" ht="15">
      <c r="A243" s="70" t="s">
        <v>14</v>
      </c>
      <c r="B243" s="70" t="s">
        <v>15</v>
      </c>
      <c r="C243" s="169" t="s">
        <v>16</v>
      </c>
      <c r="D243" s="70" t="s">
        <v>13</v>
      </c>
      <c r="E243" s="70" t="s">
        <v>1</v>
      </c>
      <c r="G243" s="69"/>
      <c r="H243" s="108" t="s">
        <v>30</v>
      </c>
      <c r="I243" s="72" t="s">
        <v>35</v>
      </c>
      <c r="J243" s="108" t="s">
        <v>34</v>
      </c>
      <c r="K243" s="108" t="s">
        <v>168</v>
      </c>
    </row>
    <row r="244" spans="1:11" ht="15">
      <c r="A244" s="73">
        <v>1</v>
      </c>
      <c r="B244" s="69">
        <v>86</v>
      </c>
      <c r="C244" s="126">
        <v>11.44</v>
      </c>
      <c r="D244" s="75" t="str">
        <f>IF(ISNA(VLOOKUP(B244,'Entry List Master'!$A$2:$J$1058,2)),"",VLOOKUP(B244,'Entry List Master'!$A$2:$J$1058,2))</f>
        <v>Laura Gardiner</v>
      </c>
      <c r="E244" s="75" t="str">
        <f>IF(ISNA(VLOOKUP(B244,'Entry List Master'!$A$2:$J$1058,4)),"",VLOOKUP(B244,'Entry List Master'!$A$2:$J$1058,4))</f>
        <v>East Down AC</v>
      </c>
      <c r="G244" s="76" t="s">
        <v>25</v>
      </c>
      <c r="H244" s="69">
        <f>IF(AND($A244=1,$E244=$H243),14,0)+IF(AND($A245=2,$E245=$H243),11,0)+IF(AND($A246=3,$E246=$H243),9,0)+IF(AND($A247=4,$E247=$H243),8,0)+IF(AND($A248=5,$E248=$H243),7,0)+IF(AND($A249=6,$E249=$H243),6,0)+IF(AND($A250=7,$E250=$H243),5,0)+IF(AND($A251=8,$E251=$H243),4,0)+IF(AND($A252=9,$E252=$H243),3,0)+IF(AND($A253=10,$E253=$H243),2,0)+IF(AND($A254=11,$E254=$H243),1,0)+IF(AND($A255=12,$E255=$H243),1,0)</f>
        <v>35</v>
      </c>
      <c r="I244" s="69">
        <f>IF(AND($A244=1,$E244=$I243),14,0)+IF(AND($A245=2,$E245=$I243),11,0)+IF(AND($A246=3,$E246=$I243),9,0)+IF(AND($A247=4,$E247=$I243),8,0)+IF(AND($A248=5,$E248=$I243),7,0)+IF(AND($A249=6,$E249=$I243),6,0)+IF(AND($A250=7,$E250=$I243),5,0)+IF(AND($A251=8,$E251=$I243),4,0)+IF(AND($A252=9,$E252=$I243),3,0)+IF(AND($A253=10,$E253=$I243),2,0)+IF(AND($A254=11,$E254=$I243),1,0)+IF(AND($A255=12,$E255=$I243),1,0)</f>
        <v>0</v>
      </c>
      <c r="J244" s="69">
        <f>IF(AND($A244=1,$E244=$J243),14,0)+IF(AND($A245=2,$E245=$J243),11,0)+IF(AND($A246=3,$E246=$J243),9,0)+IF(AND($A247=4,$E247=$J243),8,0)+IF(AND($A248=5,$E248=$J243),7,0)+IF(AND($A249=6,$E249=$J243),6,0)+IF(AND($A250=7,$E250=$J243),5,0)+IF(AND($A251=8,$E251=$J243),4,0)+IF(AND($A252=9,$E252=$J243),3,0)+IF(AND($A253=10,$E253=$J243),2,0)+IF(AND($A254=11,$E254=J243),1,0)+IF(AND($A255=12,$E255=$J243),1,0)</f>
        <v>20</v>
      </c>
      <c r="K244" s="69">
        <f>IF(AND($A244=1,$E244=$K243),14,0)+IF(AND($A245=2,$E245=$K243),11,0)+IF(AND($A246=3,$E246=$K243),9,0)+IF(AND($A247=4,$E247=$K243),8,0)+IF(AND($A248=5,$E248=$K243),7,0)+IF(AND($A249=6,$E249=$K243),6,0)+IF(AND($A250=7,$E250=$K243),5,0)+IF(AND($A251=8,$E251=$K243),4,0)+IF(AND($A252=9,$E252=$K243),3,0)+IF(AND($A253=10,$E253=$K243),2,0)+IF(AND($A254=11,$E254=K243),1,0)+IF(AND($A255=12,$E255=$K243),1,0)</f>
        <v>0</v>
      </c>
    </row>
    <row r="245" spans="1:11" ht="15">
      <c r="A245" s="73">
        <v>2</v>
      </c>
      <c r="B245" s="69">
        <v>119</v>
      </c>
      <c r="C245" s="126">
        <v>12.27</v>
      </c>
      <c r="D245" s="75" t="str">
        <f>IF(ISNA(VLOOKUP(B245,'Entry List Master'!$A$2:$J$1058,2)),"",VLOOKUP(B245,'Entry List Master'!$A$2:$J$1058,2))</f>
        <v>Eilis Doyle</v>
      </c>
      <c r="E245" s="75" t="str">
        <f>IF(ISNA(VLOOKUP(B245,'Entry List Master'!$A$2:$J$1058,4)),"",VLOOKUP(B245,'Entry List Master'!$A$2:$J$1058,4))</f>
        <v>Newcastle AC</v>
      </c>
      <c r="G245" s="76" t="s">
        <v>27</v>
      </c>
      <c r="H245" s="77">
        <f>IF($H246&gt;=7,3,IF($H246&gt;=5,2,IF($H246&gt;=3,1,0)))</f>
        <v>1</v>
      </c>
      <c r="I245" s="77">
        <f>IF($I246&gt;=7,3,IF($I246&gt;=5,2,IF($I246&gt;=3,1,0)))</f>
        <v>0</v>
      </c>
      <c r="J245" s="77">
        <f>IF($J246&gt;=7,3,IF($J246&gt;=5,2,IF($J246&gt;=3,1,0)))</f>
        <v>0</v>
      </c>
      <c r="K245" s="77">
        <f>IF($K246&gt;=7,3,IF($K246&gt;=5,2,IF($K246&gt;=3,1,0)))</f>
        <v>0</v>
      </c>
    </row>
    <row r="246" spans="1:11" ht="15">
      <c r="A246" s="73">
        <v>3</v>
      </c>
      <c r="B246" s="69">
        <v>118</v>
      </c>
      <c r="C246" s="126">
        <v>12.45</v>
      </c>
      <c r="D246" s="75" t="str">
        <f>IF(ISNA(VLOOKUP(B246,'Entry List Master'!$A$2:$J$1058,2)),"",VLOOKUP(B246,'Entry List Master'!$A$2:$J$1058,2))</f>
        <v>Caitriona Doyle</v>
      </c>
      <c r="E246" s="75" t="str">
        <f>IF(ISNA(VLOOKUP(B246,'Entry List Master'!$A$2:$J$1058,4)),"",VLOOKUP(B246,'Entry List Master'!$A$2:$J$1058,4))</f>
        <v>Newcastle AC</v>
      </c>
      <c r="G246" s="76" t="s">
        <v>51</v>
      </c>
      <c r="H246" s="78">
        <f>COUNTIF($E244:$E249,H243)</f>
        <v>4</v>
      </c>
      <c r="I246" s="78">
        <f>COUNTIF($E244:$E249,I243)</f>
        <v>0</v>
      </c>
      <c r="J246" s="78">
        <f>COUNTIF($E244:$E249,J243)</f>
        <v>2</v>
      </c>
      <c r="K246" s="78">
        <f>COUNTIF($E244:$E249,K243)</f>
        <v>0</v>
      </c>
    </row>
    <row r="247" spans="1:11" ht="15">
      <c r="A247" s="73">
        <v>4</v>
      </c>
      <c r="B247" s="69">
        <v>117</v>
      </c>
      <c r="C247" s="126">
        <v>12.46</v>
      </c>
      <c r="D247" s="75" t="str">
        <f>IF(ISNA(VLOOKUP(B247,'Entry List Master'!$A$2:$J$1058,2)),"",VLOOKUP(B247,'Entry List Master'!$A$2:$J$1058,2))</f>
        <v>Niamh Doyle</v>
      </c>
      <c r="E247" s="75" t="str">
        <f>IF(ISNA(VLOOKUP(B247,'Entry List Master'!$A$2:$J$1058,4)),"",VLOOKUP(B247,'Entry List Master'!$A$2:$J$1058,4))</f>
        <v>Newcastle AC</v>
      </c>
      <c r="G247" s="76" t="s">
        <v>26</v>
      </c>
      <c r="H247" s="69">
        <f>SUM(H244:H246)</f>
        <v>40</v>
      </c>
      <c r="I247" s="69">
        <f>SUM(I244:I246)</f>
        <v>0</v>
      </c>
      <c r="J247" s="69">
        <f>SUM(J244:J246)</f>
        <v>22</v>
      </c>
      <c r="K247" s="69">
        <f>SUM(K244:K246)</f>
        <v>0</v>
      </c>
    </row>
    <row r="248" spans="1:5" ht="15">
      <c r="A248" s="73">
        <v>5</v>
      </c>
      <c r="B248" s="69">
        <v>6</v>
      </c>
      <c r="C248" s="126">
        <v>13.12</v>
      </c>
      <c r="D248" s="75" t="str">
        <f>IF(ISNA(VLOOKUP(B248,'Entry List Master'!$A$2:$J$1058,2)),"",VLOOKUP(B248,'Entry List Master'!$A$2:$J$1058,2))</f>
        <v>Kerri Valentine</v>
      </c>
      <c r="E248" s="75" t="str">
        <f>IF(ISNA(VLOOKUP(B248,'Entry List Master'!$A$2:$J$1058,4)),"",VLOOKUP(B248,'Entry List Master'!$A$2:$J$1058,4))</f>
        <v>Newcastle AC</v>
      </c>
    </row>
    <row r="249" spans="1:7" ht="15">
      <c r="A249" s="73">
        <v>6</v>
      </c>
      <c r="B249" s="69">
        <v>129</v>
      </c>
      <c r="C249" s="126">
        <v>13.24</v>
      </c>
      <c r="D249" s="75" t="str">
        <f>IF(ISNA(VLOOKUP(B249,'Entry List Master'!$A$2:$J$1058,2)),"",VLOOKUP(B249,'Entry List Master'!$A$2:$J$1058,2))</f>
        <v>Amy Godfrey</v>
      </c>
      <c r="E249" s="75" t="str">
        <f>IF(ISNA(VLOOKUP(B249,'Entry List Master'!$A$2:$J$1058,4)),"",VLOOKUP(B249,'Entry List Master'!$A$2:$J$1058,4))</f>
        <v>East Down AC</v>
      </c>
      <c r="G249" s="76" t="s">
        <v>68</v>
      </c>
    </row>
    <row r="250" spans="8:11" ht="15">
      <c r="H250" s="71" t="s">
        <v>30</v>
      </c>
      <c r="I250" s="72" t="s">
        <v>35</v>
      </c>
      <c r="J250" s="71" t="s">
        <v>34</v>
      </c>
      <c r="K250" s="108" t="s">
        <v>168</v>
      </c>
    </row>
    <row r="251" spans="7:11" ht="15">
      <c r="G251" s="76" t="s">
        <v>52</v>
      </c>
      <c r="H251" s="69">
        <f>SUM(H$6+H$44+H$78+H$112+H$144+H$175+H$205+$H235)</f>
        <v>150</v>
      </c>
      <c r="I251" s="69">
        <f>SUM(I$6+I$44+I$78+I$112+I$144+I$175+I$205+$H235)</f>
        <v>133</v>
      </c>
      <c r="J251" s="69">
        <f>SUM(J$6+J$44+J$78+J$112+J$144+J$175+J$205+$J235)</f>
        <v>134</v>
      </c>
      <c r="K251" s="69">
        <f>SUM(K$6+K$44+K$78+K$112+K$144+K$175+K$205+$K235)</f>
        <v>69</v>
      </c>
    </row>
    <row r="252" spans="7:11" ht="15">
      <c r="G252" s="76" t="s">
        <v>53</v>
      </c>
      <c r="H252" s="69">
        <f>SUM(H$25+H$61+H$94+H$127+H$159+H$190+H$220+$H247)</f>
        <v>217</v>
      </c>
      <c r="I252" s="69">
        <f>SUM(I$25+I$61+I$94+I$127+I$159+I$190+I$220+$H247)</f>
        <v>119</v>
      </c>
      <c r="J252" s="69">
        <f>SUM(J$25+J$61+J$94+J$127+J$159+J$190+J$220+$J247)</f>
        <v>188</v>
      </c>
      <c r="K252" s="69">
        <f>SUM(K$25+K$61+K$94+K$127+K$159+K$190+K$220+$K247)</f>
        <v>8</v>
      </c>
    </row>
    <row r="253" ht="15">
      <c r="B253" s="77"/>
    </row>
    <row r="254" spans="2:7" ht="15">
      <c r="B254" s="78"/>
      <c r="G254" s="76" t="s">
        <v>68</v>
      </c>
    </row>
    <row r="255" spans="8:11" ht="15">
      <c r="H255" s="71" t="s">
        <v>30</v>
      </c>
      <c r="I255" s="72" t="s">
        <v>35</v>
      </c>
      <c r="J255" s="71" t="s">
        <v>34</v>
      </c>
      <c r="K255" s="108" t="s">
        <v>168</v>
      </c>
    </row>
    <row r="256" spans="2:11" ht="15">
      <c r="B256" s="77"/>
      <c r="G256" s="76" t="s">
        <v>63</v>
      </c>
      <c r="H256" s="69">
        <f>SUM(H$6+H$44+H$78+H$112)</f>
        <v>106</v>
      </c>
      <c r="I256" s="69">
        <f>SUM(I$6+I$44+I$78+I$112)</f>
        <v>53</v>
      </c>
      <c r="J256" s="69">
        <f>SUM(J$6+J$44+J$78+J$112)</f>
        <v>67</v>
      </c>
      <c r="K256" s="69">
        <f>SUM(K$6+K$44+K$78+K$112)</f>
        <v>16</v>
      </c>
    </row>
    <row r="257" spans="2:11" ht="15">
      <c r="B257" s="78"/>
      <c r="G257" s="76" t="s">
        <v>64</v>
      </c>
      <c r="H257" s="69">
        <f>SUM(H$25+H$61+H$94+H$127)</f>
        <v>114</v>
      </c>
      <c r="I257" s="69">
        <f>SUM(I$25+I$61+I$94+I$127)</f>
        <v>58</v>
      </c>
      <c r="J257" s="69">
        <f>SUM(J$25+J$61+J$94+J$127)</f>
        <v>57</v>
      </c>
      <c r="K257" s="69">
        <f>SUM(K$25+K$61+K$94+K$127)</f>
        <v>8</v>
      </c>
    </row>
    <row r="258" spans="7:11" ht="15">
      <c r="G258" s="76" t="s">
        <v>65</v>
      </c>
      <c r="H258" s="69">
        <f>SUM(H$144+H$175+H$205+$H235)</f>
        <v>44</v>
      </c>
      <c r="I258" s="69">
        <f>SUM(I$144+I$175+I$205+$I235)</f>
        <v>77</v>
      </c>
      <c r="J258" s="69">
        <f>SUM(J$144+J$175+J$205+$J235)</f>
        <v>67</v>
      </c>
      <c r="K258" s="69">
        <f>SUM(K$144+K$175+K$205+$K235)</f>
        <v>53</v>
      </c>
    </row>
    <row r="259" spans="7:11" ht="15">
      <c r="G259" s="83" t="s">
        <v>66</v>
      </c>
      <c r="H259" s="69">
        <f>SUM(H$159+H$190+H$220+$H247)</f>
        <v>103</v>
      </c>
      <c r="I259" s="69">
        <f>SUM(I$159+I$190+I$220+$I247)</f>
        <v>21</v>
      </c>
      <c r="J259" s="69">
        <f>SUM(J$159+J$190+J$220+$J247)</f>
        <v>131</v>
      </c>
      <c r="K259" s="69">
        <f>SUM(K$159+K$190+K$220+$K247)</f>
        <v>0</v>
      </c>
    </row>
    <row r="261" spans="7:11" ht="15">
      <c r="G261" s="76"/>
      <c r="I261" s="71"/>
      <c r="J261" s="72"/>
      <c r="K261" s="71"/>
    </row>
    <row r="262" ht="15">
      <c r="H262" s="76"/>
    </row>
    <row r="264" ht="15">
      <c r="G264" s="76"/>
    </row>
  </sheetData>
  <sheetProtection/>
  <mergeCells count="16">
    <mergeCell ref="A230:E230"/>
    <mergeCell ref="A242:E242"/>
    <mergeCell ref="A73:E73"/>
    <mergeCell ref="A89:E89"/>
    <mergeCell ref="A215:E215"/>
    <mergeCell ref="A107:E107"/>
    <mergeCell ref="A122:E122"/>
    <mergeCell ref="A139:E139"/>
    <mergeCell ref="A154:E154"/>
    <mergeCell ref="A170:E170"/>
    <mergeCell ref="A185:E185"/>
    <mergeCell ref="A200:E200"/>
    <mergeCell ref="A1:E1"/>
    <mergeCell ref="A20:E20"/>
    <mergeCell ref="A39:E39"/>
    <mergeCell ref="A56:E56"/>
  </mergeCells>
  <printOptions gridLines="1" headings="1"/>
  <pageMargins left="0.7" right="0.7" top="0.75" bottom="0.75" header="0.3" footer="0.3"/>
  <pageSetup horizontalDpi="300" verticalDpi="300" orientation="portrait" paperSize="9" r:id="rId1"/>
  <headerFooter alignWithMargins="0">
    <oddHeader>&amp;CMcGrady Financial Services Junior Cross Country Series 
Race 3 : Castleward, November 18th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4"/>
  <sheetViews>
    <sheetView zoomScale="85" zoomScaleNormal="85" zoomScalePageLayoutView="0" workbookViewId="0" topLeftCell="A223">
      <selection activeCell="D253" sqref="D253"/>
    </sheetView>
  </sheetViews>
  <sheetFormatPr defaultColWidth="9.140625" defaultRowHeight="12.75"/>
  <cols>
    <col min="1" max="1" width="13.00390625" style="73" customWidth="1"/>
    <col min="2" max="2" width="14.7109375" style="69" customWidth="1"/>
    <col min="3" max="3" width="11.28125" style="126" customWidth="1"/>
    <col min="4" max="4" width="28.8515625" style="69" customWidth="1"/>
    <col min="5" max="5" width="14.7109375" style="69" customWidth="1"/>
    <col min="6" max="6" width="11.57421875" style="69" customWidth="1"/>
    <col min="7" max="7" width="14.57421875" style="69" customWidth="1"/>
    <col min="8" max="8" width="19.00390625" style="69" customWidth="1"/>
    <col min="9" max="9" width="15.28125" style="69" customWidth="1"/>
    <col min="10" max="10" width="15.421875" style="69" customWidth="1"/>
    <col min="11" max="11" width="17.00390625" style="69" customWidth="1"/>
    <col min="12" max="16384" width="9.140625" style="69" customWidth="1"/>
  </cols>
  <sheetData>
    <row r="1" spans="1:5" ht="15">
      <c r="A1" s="201" t="s">
        <v>20</v>
      </c>
      <c r="B1" s="201"/>
      <c r="C1" s="201"/>
      <c r="D1" s="201"/>
      <c r="E1" s="201"/>
    </row>
    <row r="2" spans="1:11" ht="15">
      <c r="A2" s="70" t="s">
        <v>14</v>
      </c>
      <c r="B2" s="70" t="s">
        <v>15</v>
      </c>
      <c r="C2" s="169" t="s">
        <v>16</v>
      </c>
      <c r="D2" s="70" t="s">
        <v>13</v>
      </c>
      <c r="E2" s="70" t="s">
        <v>1</v>
      </c>
      <c r="H2" s="71" t="s">
        <v>30</v>
      </c>
      <c r="I2" s="72" t="s">
        <v>35</v>
      </c>
      <c r="J2" s="71" t="s">
        <v>34</v>
      </c>
      <c r="K2" s="76" t="s">
        <v>168</v>
      </c>
    </row>
    <row r="3" spans="1:11" ht="15">
      <c r="A3" s="73">
        <v>1</v>
      </c>
      <c r="D3" s="75">
        <f>IF(ISNA(VLOOKUP(B3,'Entry List Master'!$A$2:$J$1058,2)),"",VLOOKUP(B3,'Entry List Master'!$A$2:$J$1058,2))</f>
      </c>
      <c r="E3" s="75">
        <f>IF(ISNA(VLOOKUP(B3,'Entry List Master'!$A$2:$J$1058,4)),"",VLOOKUP(B3,'Entry List Master'!$A$2:$J$1058,4))</f>
      </c>
      <c r="G3" s="76" t="s">
        <v>25</v>
      </c>
      <c r="H3" s="69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0</v>
      </c>
      <c r="I3" s="69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0</v>
      </c>
      <c r="J3" s="69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0</v>
      </c>
      <c r="K3" s="69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0</v>
      </c>
    </row>
    <row r="4" spans="1:12" ht="15">
      <c r="A4" s="73">
        <v>2</v>
      </c>
      <c r="D4" s="75">
        <f>IF(ISNA(VLOOKUP(B4,'Entry List Master'!$A$2:$J$1058,2)),"",VLOOKUP(B4,'Entry List Master'!$A$2:$J$1058,2))</f>
      </c>
      <c r="E4" s="75">
        <f>IF(ISNA(VLOOKUP(B4,'Entry List Master'!$A$2:$J$1058,4)),"",VLOOKUP(B4,'Entry List Master'!$A$2:$J$1058,4))</f>
      </c>
      <c r="G4" s="76" t="s">
        <v>27</v>
      </c>
      <c r="H4" s="77">
        <f>IF($H5&gt;=10,3,IF($H5&gt;=8,2,IF($H5&gt;=6,1,0)))</f>
        <v>0</v>
      </c>
      <c r="I4" s="77">
        <f>IF(I$5&gt;=10,3,IF(I$5&gt;=8,2,IF(I$5&gt;=6,1,0)))</f>
        <v>0</v>
      </c>
      <c r="J4" s="77">
        <f>IF(J$5&gt;=10,3,IF(J$5&gt;=8,2,IF(J$5&gt;=6,1,0)))</f>
        <v>0</v>
      </c>
      <c r="K4" s="77">
        <f>IF(K$5&gt;=10,3,IF(K$5&gt;=8,2,IF(K$5&gt;=6,1,0)))</f>
        <v>0</v>
      </c>
      <c r="L4" s="77"/>
    </row>
    <row r="5" spans="1:11" ht="15">
      <c r="A5" s="73">
        <v>3</v>
      </c>
      <c r="D5" s="75">
        <f>IF(ISNA(VLOOKUP(B5,'Entry List Master'!$A$2:$J$1058,2)),"",VLOOKUP(B5,'Entry List Master'!$A$2:$J$1058,2))</f>
      </c>
      <c r="E5" s="75">
        <f>IF(ISNA(VLOOKUP(B5,'Entry List Master'!$A$2:$J$1058,4)),"",VLOOKUP(B5,'Entry List Master'!$A$2:$J$1058,4))</f>
      </c>
      <c r="G5" s="76" t="s">
        <v>51</v>
      </c>
      <c r="H5" s="78">
        <f>COUNTIF($E3:$E18,H2)</f>
        <v>0</v>
      </c>
      <c r="I5" s="78">
        <f>COUNTIF($E3:$E18,I2)</f>
        <v>0</v>
      </c>
      <c r="J5" s="78">
        <f>COUNTIF($E3:$E18,J2)</f>
        <v>0</v>
      </c>
      <c r="K5" s="78">
        <f>COUNTIF($E3:$E18,K2)</f>
        <v>0</v>
      </c>
    </row>
    <row r="6" spans="1:11" ht="15">
      <c r="A6" s="73">
        <v>4</v>
      </c>
      <c r="D6" s="75">
        <f>IF(ISNA(VLOOKUP(B6,'Entry List Master'!$A$2:$J$1058,2)),"",VLOOKUP(B6,'Entry List Master'!$A$2:$J$1058,2))</f>
      </c>
      <c r="E6" s="75">
        <f>IF(ISNA(VLOOKUP(B6,'Entry List Master'!$A$2:$J$1058,4)),"",VLOOKUP(B6,'Entry List Master'!$A$2:$J$1058,4))</f>
      </c>
      <c r="G6" s="76" t="s">
        <v>26</v>
      </c>
      <c r="H6" s="69">
        <f>SUM(H3:H5)</f>
        <v>0</v>
      </c>
      <c r="I6" s="69">
        <f>SUM(I3:I5)</f>
        <v>0</v>
      </c>
      <c r="J6" s="69">
        <f>SUM(J3:J5)</f>
        <v>0</v>
      </c>
      <c r="K6" s="69">
        <f>SUM(K3:K5)</f>
        <v>0</v>
      </c>
    </row>
    <row r="7" spans="1:5" ht="15">
      <c r="A7" s="73">
        <v>5</v>
      </c>
      <c r="D7" s="75">
        <f>IF(ISNA(VLOOKUP(B7,'Entry List Master'!$A$2:$J$1058,2)),"",VLOOKUP(B7,'Entry List Master'!$A$2:$J$1058,2))</f>
      </c>
      <c r="E7" s="75">
        <f>IF(ISNA(VLOOKUP(B7,'Entry List Master'!$A$2:$J$1058,4)),"",VLOOKUP(B7,'Entry List Master'!$A$2:$J$1058,4))</f>
      </c>
    </row>
    <row r="8" spans="1:5" ht="15">
      <c r="A8" s="73">
        <v>6</v>
      </c>
      <c r="D8" s="75">
        <f>IF(ISNA(VLOOKUP(B8,'Entry List Master'!$A$2:$J$1058,2)),"",VLOOKUP(B8,'Entry List Master'!$A$2:$J$1058,2))</f>
      </c>
      <c r="E8" s="75">
        <f>IF(ISNA(VLOOKUP(B8,'Entry List Master'!$A$2:$J$1058,4)),"",VLOOKUP(B8,'Entry List Master'!$A$2:$J$1058,4))</f>
      </c>
    </row>
    <row r="9" spans="1:5" ht="15">
      <c r="A9" s="73">
        <v>7</v>
      </c>
      <c r="D9" s="75">
        <f>IF(ISNA(VLOOKUP(B9,'Entry List Master'!$A$2:$J$1058,2)),"",VLOOKUP(B9,'Entry List Master'!$A$2:$J$1058,2))</f>
      </c>
      <c r="E9" s="75">
        <f>IF(ISNA(VLOOKUP(B9,'Entry List Master'!$A$2:$J$1058,4)),"",VLOOKUP(B9,'Entry List Master'!$A$2:$J$1058,4))</f>
      </c>
    </row>
    <row r="10" spans="1:5" ht="15">
      <c r="A10" s="73">
        <v>8</v>
      </c>
      <c r="D10" s="75">
        <f>IF(ISNA(VLOOKUP(B10,'Entry List Master'!$A$2:$J$1058,2)),"",VLOOKUP(B10,'Entry List Master'!$A$2:$J$1058,2))</f>
      </c>
      <c r="E10" s="75">
        <f>IF(ISNA(VLOOKUP(B10,'Entry List Master'!$A$2:$J$1058,4)),"",VLOOKUP(B10,'Entry List Master'!$A$2:$J$1058,4))</f>
      </c>
    </row>
    <row r="11" spans="1:12" ht="15">
      <c r="A11" s="73">
        <v>9</v>
      </c>
      <c r="D11" s="75">
        <f>IF(ISNA(VLOOKUP(B11,'Entry List Master'!$A$2:$J$1058,2)),"",VLOOKUP(B11,'Entry List Master'!$A$2:$J$1058,2))</f>
      </c>
      <c r="E11" s="75">
        <f>IF(ISNA(VLOOKUP(B11,'Entry List Master'!$A$2:$J$1058,4)),"",VLOOKUP(B11,'Entry List Master'!$A$2:$J$1058,4))</f>
      </c>
      <c r="L11" s="79"/>
    </row>
    <row r="12" spans="1:5" ht="15">
      <c r="A12" s="73">
        <v>10</v>
      </c>
      <c r="D12" s="75">
        <f>IF(ISNA(VLOOKUP(B12,'Entry List Master'!$A$2:$J$1058,2)),"",VLOOKUP(B12,'Entry List Master'!$A$2:$J$1058,2))</f>
      </c>
      <c r="E12" s="75">
        <f>IF(ISNA(VLOOKUP(B12,'Entry List Master'!$A$2:$J$1058,4)),"",VLOOKUP(B12,'Entry List Master'!$A$2:$J$1058,4))</f>
      </c>
    </row>
    <row r="13" spans="1:5" ht="15">
      <c r="A13" s="73">
        <v>11</v>
      </c>
      <c r="D13" s="75">
        <f>IF(ISNA(VLOOKUP(B13,'Entry List Master'!$A$2:$J$1058,2)),"",VLOOKUP(B13,'Entry List Master'!$A$2:$J$1058,2))</f>
      </c>
      <c r="E13" s="75">
        <f>IF(ISNA(VLOOKUP(B13,'Entry List Master'!$A$2:$J$1058,4)),"",VLOOKUP(B13,'Entry List Master'!$A$2:$J$1058,4))</f>
      </c>
    </row>
    <row r="14" spans="1:5" ht="15">
      <c r="A14" s="73">
        <v>12</v>
      </c>
      <c r="D14" s="75">
        <f>IF(ISNA(VLOOKUP(B14,'Entry List Master'!$A$2:$J$1058,2)),"",VLOOKUP(B14,'Entry List Master'!$A$2:$J$1058,2))</f>
      </c>
      <c r="E14" s="75">
        <f>IF(ISNA(VLOOKUP(B14,'Entry List Master'!$A$2:$J$1058,4)),"",VLOOKUP(B14,'Entry List Master'!$A$2:$J$1058,4))</f>
      </c>
    </row>
    <row r="15" spans="1:5" ht="15">
      <c r="A15" s="73">
        <v>13</v>
      </c>
      <c r="D15" s="75">
        <f>IF(ISNA(VLOOKUP(B15,'Entry List Master'!$A$2:$J$1058,2)),"",VLOOKUP(B15,'Entry List Master'!$A$2:$J$1058,2))</f>
      </c>
      <c r="E15" s="75">
        <f>IF(ISNA(VLOOKUP(B15,'Entry List Master'!$A$2:$J$1058,4)),"",VLOOKUP(B15,'Entry List Master'!$A$2:$J$1058,4))</f>
      </c>
    </row>
    <row r="16" spans="1:5" ht="15">
      <c r="A16" s="73">
        <v>14</v>
      </c>
      <c r="D16" s="75">
        <f>IF(ISNA(VLOOKUP(B16,'Entry List Master'!$A$2:$J$1058,2)),"",VLOOKUP(B16,'Entry List Master'!$A$2:$J$1058,2))</f>
      </c>
      <c r="E16" s="75">
        <f>IF(ISNA(VLOOKUP(B16,'Entry List Master'!$A$2:$J$1058,4)),"",VLOOKUP(B16,'Entry List Master'!$A$2:$J$1058,4))</f>
      </c>
    </row>
    <row r="17" spans="1:5" ht="15">
      <c r="A17" s="73">
        <v>15</v>
      </c>
      <c r="D17" s="75">
        <f>IF(ISNA(VLOOKUP(B17,'Entry List Master'!$A$2:$J$1058,2)),"",VLOOKUP(B17,'Entry List Master'!$A$2:$J$1058,2))</f>
      </c>
      <c r="E17" s="75">
        <f>IF(ISNA(VLOOKUP(B17,'Entry List Master'!$A$2:$J$1058,4)),"",VLOOKUP(B17,'Entry List Master'!$A$2:$J$1058,4))</f>
      </c>
    </row>
    <row r="18" spans="1:5" ht="15">
      <c r="A18" s="73">
        <v>16</v>
      </c>
      <c r="D18" s="75">
        <f>IF(ISNA(VLOOKUP(B18,'Entry List Master'!$A$2:$J$1058,2)),"",VLOOKUP(B18,'Entry List Master'!$A$2:$J$1058,2))</f>
      </c>
      <c r="E18" s="75">
        <f>IF(ISNA(VLOOKUP(B18,'Entry List Master'!$A$2:$J$1058,4)),"",VLOOKUP(B18,'Entry List Master'!$A$2:$J$1058,4))</f>
      </c>
    </row>
    <row r="19" spans="4:5" ht="15">
      <c r="D19" s="75"/>
      <c r="E19" s="75"/>
    </row>
    <row r="20" spans="1:5" ht="15">
      <c r="A20" s="200" t="s">
        <v>19</v>
      </c>
      <c r="B20" s="200"/>
      <c r="C20" s="200"/>
      <c r="D20" s="200"/>
      <c r="E20" s="200"/>
    </row>
    <row r="21" spans="1:11" ht="15">
      <c r="A21" s="70" t="s">
        <v>14</v>
      </c>
      <c r="B21" s="70" t="s">
        <v>15</v>
      </c>
      <c r="C21" s="169" t="s">
        <v>16</v>
      </c>
      <c r="D21" s="70" t="s">
        <v>13</v>
      </c>
      <c r="E21" s="70" t="s">
        <v>1</v>
      </c>
      <c r="H21" s="71" t="s">
        <v>30</v>
      </c>
      <c r="I21" s="72" t="s">
        <v>35</v>
      </c>
      <c r="J21" s="71" t="s">
        <v>34</v>
      </c>
      <c r="K21" s="76" t="s">
        <v>168</v>
      </c>
    </row>
    <row r="22" spans="1:11" ht="15">
      <c r="A22" s="73">
        <v>1</v>
      </c>
      <c r="D22" s="75">
        <f>IF(ISNA(VLOOKUP(B22,'Entry List Master'!$A$2:$J$1058,2)),"",VLOOKUP(B22,'Entry List Master'!$A$2:$J$1058,2))</f>
      </c>
      <c r="E22" s="75">
        <f>IF(ISNA(VLOOKUP(B22,'Entry List Master'!$A$2:$J$1058,4)),"",VLOOKUP(B22,'Entry List Master'!$A$2:$J$1058,4))</f>
      </c>
      <c r="G22" s="76" t="s">
        <v>25</v>
      </c>
      <c r="H22" s="69">
        <f>IF(AND($A22=1,$E22=$H21),14,0)+IF(AND($A23=2,$E23=$H21),11,0)+IF(AND($A24=3,$E24=$H21),9,0)+IF(AND($A25=4,$E25=$H21),8,0)+IF(AND($A26=5,$E26=$H21),7,0)+IF(AND($A27=6,$E27=$H21),6,0)+IF(AND($A28=7,$E28=$H21),5,0)+IF(AND($A29=8,$E29=$H21),4,0)+IF(AND($A30=9,$E30=$H21),3,0)+IF(AND($A31=10,$E31=$H21),2,0)+IF(AND($A32=11,$E32=$H21),1,0)+IF(AND($A33=12,$E33=$H21),1,0)</f>
        <v>0</v>
      </c>
      <c r="I22" s="69">
        <f>IF(AND($A22=1,$E22=$I21),14,0)+IF(AND($A23=2,$E23=$I21),11,0)+IF(AND($A24=3,$E24=$I21),9,0)+IF(AND($A25=4,$E25=$I21),8,0)+IF(AND($A26=5,$E26=$I21),7,0)+IF(AND($A27=6,$E27=$I21),6,0)+IF(AND($A28=7,$E28=$I21),5,0)+IF(AND($A29=8,$E29=$I21),4,0)+IF(AND($A30=9,$E30=$I21),3,0)+IF(AND($A31=10,$E31=$I21),2,0)+IF(AND($A32=11,$E32=$I21),1,0)+IF(AND($A33=12,$E33=$I21),1,0)</f>
        <v>0</v>
      </c>
      <c r="J22" s="69">
        <f>IF(AND($A22=1,$E22=$J21),14,0)+IF(AND($A23=2,$E23=$J21),11,0)+IF(AND($A24=3,$E24=$J21),9,0)+IF(AND($A25=4,$E25=$J21),8,0)+IF(AND($A26=5,$E26=$J21),7,0)+IF(AND($A27=6,$E27=$J21),6,0)+IF(AND($A28=7,$E28=$J21),5,0)+IF(AND($A29=8,$E29=$J21),4,0)+IF(AND($A30=9,$E30=$J21),3,0)+IF(AND($A31=10,$E31=$J21),2,0)+IF(AND($A32=11,$E32=J21),1,0)+IF(AND($A33=12,$E33=$J21),1,0)</f>
        <v>0</v>
      </c>
      <c r="K22" s="69">
        <f>IF(AND($A22=1,$E22=$K21),14,0)+IF(AND($A23=2,$E23=$K21),11,0)+IF(AND($A24=3,$E24=$K21),9,0)+IF(AND($A25=4,$E25=$K21),8,0)+IF(AND($A26=5,$E26=$K21),7,0)+IF(AND($A27=6,$E27=$K21),6,0)+IF(AND($A28=7,$E28=$K21),5,0)+IF(AND($A29=8,$E29=$K21),4,0)+IF(AND($A30=9,$E30=$K21),3,0)+IF(AND($A31=10,$E31=$K21),2,0)+IF(AND($A32=11,$E32=K21),1,0)+IF(AND($A33=12,$E33=$K21),1,0)</f>
        <v>0</v>
      </c>
    </row>
    <row r="23" spans="1:11" ht="15">
      <c r="A23" s="73">
        <v>2</v>
      </c>
      <c r="D23" s="75">
        <f>IF(ISNA(VLOOKUP(B23,'Entry List Master'!$A$2:$J$1058,2)),"",VLOOKUP(B23,'Entry List Master'!$A$2:$J$1058,2))</f>
      </c>
      <c r="E23" s="75">
        <f>IF(ISNA(VLOOKUP(B23,'Entry List Master'!$A$2:$J$1058,4)),"",VLOOKUP(B23,'Entry List Master'!$A$2:$J$1058,4))</f>
      </c>
      <c r="G23" s="76" t="s">
        <v>27</v>
      </c>
      <c r="H23" s="77">
        <f>IF($H24&gt;=10,3,IF($H24&gt;=8,2,IF($H24&gt;=6,1,0)))</f>
        <v>0</v>
      </c>
      <c r="I23" s="77">
        <f>IF($I24&gt;=10,3,IF($I24&gt;=8,2,IF($I24&gt;=6,1,0)))</f>
        <v>0</v>
      </c>
      <c r="J23" s="77">
        <f>IF($J24&gt;=10,3,IF($J24&gt;=8,2,IF($J24&gt;=6,1,0)))</f>
        <v>0</v>
      </c>
      <c r="K23" s="77">
        <f>IF($K24&gt;=10,3,IF($K24&gt;=8,2,IF($K24&gt;=6,1,0)))</f>
        <v>0</v>
      </c>
    </row>
    <row r="24" spans="1:11" ht="15">
      <c r="A24" s="73">
        <v>3</v>
      </c>
      <c r="D24" s="75">
        <f>IF(ISNA(VLOOKUP(B24,'Entry List Master'!$A$2:$J$1058,2)),"",VLOOKUP(B24,'Entry List Master'!$A$2:$J$1058,2))</f>
      </c>
      <c r="E24" s="75">
        <f>IF(ISNA(VLOOKUP(B24,'Entry List Master'!$A$2:$J$1058,4)),"",VLOOKUP(B24,'Entry List Master'!$A$2:$J$1058,4))</f>
      </c>
      <c r="G24" s="76" t="s">
        <v>51</v>
      </c>
      <c r="H24" s="78">
        <f>COUNTIF($E22:$E37,H21)</f>
        <v>0</v>
      </c>
      <c r="I24" s="78">
        <f>COUNTIF($E22:$E37,I21)</f>
        <v>0</v>
      </c>
      <c r="J24" s="78">
        <f>COUNTIF($E22:$E37,J21)</f>
        <v>0</v>
      </c>
      <c r="K24" s="78">
        <f>COUNTIF($E22:$E37,K21)</f>
        <v>0</v>
      </c>
    </row>
    <row r="25" spans="1:11" ht="15">
      <c r="A25" s="73">
        <v>4</v>
      </c>
      <c r="D25" s="75">
        <f>IF(ISNA(VLOOKUP(B25,'Entry List Master'!$A$2:$J$1058,2)),"",VLOOKUP(B25,'Entry List Master'!$A$2:$J$1058,2))</f>
      </c>
      <c r="E25" s="75">
        <f>IF(ISNA(VLOOKUP(B25,'Entry List Master'!$A$2:$J$1058,4)),"",VLOOKUP(B25,'Entry List Master'!$A$2:$J$1058,4))</f>
      </c>
      <c r="G25" s="76" t="s">
        <v>26</v>
      </c>
      <c r="H25" s="69">
        <f>SUM(H22:H24)</f>
        <v>0</v>
      </c>
      <c r="I25" s="69">
        <f>SUM(I22:I24)</f>
        <v>0</v>
      </c>
      <c r="J25" s="69">
        <f>SUM(J22:J24)</f>
        <v>0</v>
      </c>
      <c r="K25" s="69">
        <f>SUM(K22:K24)</f>
        <v>0</v>
      </c>
    </row>
    <row r="26" spans="1:9" ht="15">
      <c r="A26" s="73">
        <v>5</v>
      </c>
      <c r="D26" s="75">
        <f>IF(ISNA(VLOOKUP(B26,'Entry List Master'!$A$2:$J$1058,2)),"",VLOOKUP(B26,'Entry List Master'!$A$2:$J$1058,2))</f>
      </c>
      <c r="E26" s="75">
        <f>IF(ISNA(VLOOKUP(B26,'Entry List Master'!$A$2:$J$1058,4)),"",VLOOKUP(B26,'Entry List Master'!$A$2:$J$1058,4))</f>
      </c>
      <c r="G26" s="81"/>
      <c r="H26" s="81"/>
      <c r="I26" s="81"/>
    </row>
    <row r="27" spans="1:5" ht="15">
      <c r="A27" s="73">
        <v>6</v>
      </c>
      <c r="D27" s="75">
        <f>IF(ISNA(VLOOKUP(B27,'Entry List Master'!$A$2:$J$1058,2)),"",VLOOKUP(B27,'Entry List Master'!$A$2:$J$1058,2))</f>
      </c>
      <c r="E27" s="75">
        <f>IF(ISNA(VLOOKUP(B27,'Entry List Master'!$A$2:$J$1058,4)),"",VLOOKUP(B27,'Entry List Master'!$A$2:$J$1058,4))</f>
      </c>
    </row>
    <row r="28" spans="1:5" ht="15">
      <c r="A28" s="73">
        <v>7</v>
      </c>
      <c r="D28" s="75">
        <f>IF(ISNA(VLOOKUP(B28,'Entry List Master'!$A$2:$J$1058,2)),"",VLOOKUP(B28,'Entry List Master'!$A$2:$J$1058,2))</f>
      </c>
      <c r="E28" s="75">
        <f>IF(ISNA(VLOOKUP(B28,'Entry List Master'!$A$2:$J$1058,4)),"",VLOOKUP(B28,'Entry List Master'!$A$2:$J$1058,4))</f>
      </c>
    </row>
    <row r="29" spans="1:5" ht="15">
      <c r="A29" s="73">
        <v>8</v>
      </c>
      <c r="D29" s="75">
        <f>IF(ISNA(VLOOKUP(B29,'Entry List Master'!$A$2:$J$1058,2)),"",VLOOKUP(B29,'Entry List Master'!$A$2:$J$1058,2))</f>
      </c>
      <c r="E29" s="75">
        <f>IF(ISNA(VLOOKUP(B29,'Entry List Master'!$A$2:$J$1058,4)),"",VLOOKUP(B29,'Entry List Master'!$A$2:$J$1058,4))</f>
      </c>
    </row>
    <row r="30" spans="1:5" ht="15">
      <c r="A30" s="73">
        <v>9</v>
      </c>
      <c r="D30" s="75">
        <f>IF(ISNA(VLOOKUP(B30,'Entry List Master'!$A$2:$J$1058,2)),"",VLOOKUP(B30,'Entry List Master'!$A$2:$J$1058,2))</f>
      </c>
      <c r="E30" s="75">
        <f>IF(ISNA(VLOOKUP(B30,'Entry List Master'!$A$2:$J$1058,4)),"",VLOOKUP(B30,'Entry List Master'!$A$2:$J$1058,4))</f>
      </c>
    </row>
    <row r="31" spans="1:5" ht="15">
      <c r="A31" s="73">
        <v>10</v>
      </c>
      <c r="D31" s="75">
        <f>IF(ISNA(VLOOKUP(B31,'Entry List Master'!$A$2:$J$1058,2)),"",VLOOKUP(B31,'Entry List Master'!$A$2:$J$1058,2))</f>
      </c>
      <c r="E31" s="75">
        <f>IF(ISNA(VLOOKUP(B31,'Entry List Master'!$A$2:$J$1058,4)),"",VLOOKUP(B31,'Entry List Master'!$A$2:$J$1058,4))</f>
      </c>
    </row>
    <row r="32" spans="1:5" ht="15">
      <c r="A32" s="73">
        <v>11</v>
      </c>
      <c r="D32" s="75">
        <f>IF(ISNA(VLOOKUP(B32,'Entry List Master'!$A$2:$J$1058,2)),"",VLOOKUP(B32,'Entry List Master'!$A$2:$J$1058,2))</f>
      </c>
      <c r="E32" s="75">
        <f>IF(ISNA(VLOOKUP(B32,'Entry List Master'!$A$2:$J$1058,4)),"",VLOOKUP(B32,'Entry List Master'!$A$2:$J$1058,4))</f>
      </c>
    </row>
    <row r="33" spans="1:5" ht="15">
      <c r="A33" s="73">
        <v>12</v>
      </c>
      <c r="D33" s="75">
        <f>IF(ISNA(VLOOKUP(B33,'Entry List Master'!$A$2:$J$1058,2)),"",VLOOKUP(B33,'Entry List Master'!$A$2:$J$1058,2))</f>
      </c>
      <c r="E33" s="75">
        <f>IF(ISNA(VLOOKUP(B33,'Entry List Master'!$A$2:$J$1058,4)),"",VLOOKUP(B33,'Entry List Master'!$A$2:$J$1058,4))</f>
      </c>
    </row>
    <row r="34" spans="1:5" ht="15">
      <c r="A34" s="73">
        <v>13</v>
      </c>
      <c r="D34" s="75">
        <f>IF(ISNA(VLOOKUP(B34,'Entry List Master'!$A$2:$J$1058,2)),"",VLOOKUP(B34,'Entry List Master'!$A$2:$J$1058,2))</f>
      </c>
      <c r="E34" s="75">
        <f>IF(ISNA(VLOOKUP(B34,'Entry List Master'!$A$2:$J$1058,4)),"",VLOOKUP(B34,'Entry List Master'!$A$2:$J$1058,4))</f>
      </c>
    </row>
    <row r="35" spans="1:5" ht="15">
      <c r="A35" s="73">
        <v>14</v>
      </c>
      <c r="D35" s="75">
        <f>IF(ISNA(VLOOKUP(B35,'Entry List Master'!$A$2:$J$1058,2)),"",VLOOKUP(B35,'Entry List Master'!$A$2:$J$1058,2))</f>
      </c>
      <c r="E35" s="75">
        <f>IF(ISNA(VLOOKUP(B35,'Entry List Master'!$A$2:$J$1058,4)),"",VLOOKUP(B35,'Entry List Master'!$A$2:$J$1058,4))</f>
      </c>
    </row>
    <row r="36" spans="1:5" ht="15">
      <c r="A36" s="73">
        <v>15</v>
      </c>
      <c r="D36" s="75">
        <f>IF(ISNA(VLOOKUP(B36,'Entry List Master'!$A$2:$J$1058,2)),"",VLOOKUP(B36,'Entry List Master'!$A$2:$J$1058,2))</f>
      </c>
      <c r="E36" s="75">
        <f>IF(ISNA(VLOOKUP(B36,'Entry List Master'!$A$2:$J$1058,4)),"",VLOOKUP(B36,'Entry List Master'!$A$2:$J$1058,4))</f>
      </c>
    </row>
    <row r="37" spans="1:5" ht="15">
      <c r="A37" s="73">
        <v>16</v>
      </c>
      <c r="D37" s="75">
        <f>IF(ISNA(VLOOKUP(B37,'Entry List Master'!$A$2:$J$1058,2)),"",VLOOKUP(B37,'Entry List Master'!$A$2:$J$1058,2))</f>
      </c>
      <c r="E37" s="75">
        <f>IF(ISNA(VLOOKUP(B37,'Entry List Master'!$A$2:$J$1058,4)),"",VLOOKUP(B37,'Entry List Master'!$A$2:$J$1058,4))</f>
      </c>
    </row>
    <row r="38" ht="15">
      <c r="D38" s="75"/>
    </row>
    <row r="39" spans="1:5" ht="15">
      <c r="A39" s="200" t="s">
        <v>7</v>
      </c>
      <c r="B39" s="200"/>
      <c r="C39" s="200"/>
      <c r="D39" s="200"/>
      <c r="E39" s="200"/>
    </row>
    <row r="40" spans="1:11" ht="15">
      <c r="A40" s="70" t="s">
        <v>14</v>
      </c>
      <c r="B40" s="70" t="s">
        <v>15</v>
      </c>
      <c r="C40" s="169" t="s">
        <v>16</v>
      </c>
      <c r="D40" s="70" t="s">
        <v>13</v>
      </c>
      <c r="E40" s="70" t="s">
        <v>1</v>
      </c>
      <c r="H40" s="71" t="s">
        <v>30</v>
      </c>
      <c r="I40" s="72" t="s">
        <v>35</v>
      </c>
      <c r="J40" s="71" t="s">
        <v>34</v>
      </c>
      <c r="K40" s="76" t="s">
        <v>168</v>
      </c>
    </row>
    <row r="41" spans="1:11" ht="15">
      <c r="A41" s="73">
        <v>1</v>
      </c>
      <c r="D41" s="75">
        <f>IF(ISNA(VLOOKUP(B41,'Entry List Master'!$A$2:$J$1058,2)),"",VLOOKUP(B41,'Entry List Master'!$A$2:$J$1058,2))</f>
      </c>
      <c r="E41" s="75">
        <f>IF(ISNA(VLOOKUP(B41,'Entry List Master'!$A$2:$J$1058,4)),"",VLOOKUP(B41,'Entry List Master'!$A$2:$J$1058,4))</f>
      </c>
      <c r="G41" s="76" t="s">
        <v>25</v>
      </c>
      <c r="H41" s="69">
        <f>IF(AND($A41=1,$E41=$H40),14,0)+IF(AND($A42=2,$E42=$H40),11,0)+IF(AND($A43=3,$E43=$H40),9,0)+IF(AND($A44=4,$E44=$H40),8,0)+IF(AND($A45=5,$E45=$H40),7,0)+IF(AND($A46=6,$E46=$H40),6,0)+IF(AND($A47=7,$E47=$H40),5,0)+IF(AND($A48=8,$E48=$H40),4,0)+IF(AND($A49=9,$E49=$H40),3,0)+IF(AND($A50=10,$E50=$H40),2,0)+IF(AND($A51=11,$E51=$H40),1,0)+IF(AND($A52=12,$E52=$H40),1,0)</f>
        <v>0</v>
      </c>
      <c r="I41" s="69">
        <f>IF(AND($A41=1,$E41=$I40),14,0)+IF(AND($A42=2,$E42=$I40),11,0)+IF(AND($A43=3,$E43=$I40),9,0)+IF(AND($A44=4,$E44=$I40),8,0)+IF(AND($A45=5,$E45=$I40),7,0)+IF(AND($A46=6,$E46=$I40),6,0)+IF(AND($A47=7,$E47=$I40),5,0)+IF(AND($A48=8,$E48=$I40),4,0)+IF(AND($A49=9,$E49=$I40),3,0)+IF(AND($A50=10,$E50=$I40),2,0)+IF(AND($A51=11,$E51=$I40),1,0)+IF(AND($A52=12,$E52=$I40),1,0)</f>
        <v>0</v>
      </c>
      <c r="J41" s="69">
        <f>IF(AND($A41=1,$E41=$J40),14,0)+IF(AND($A42=2,$E42=$J40),11,0)+IF(AND($A43=3,$E43=$J40),9,0)+IF(AND($A44=4,$E44=$J40),8,0)+IF(AND($A45=5,$E45=$J40),7,0)+IF(AND($A46=6,$E46=$J40),6,0)+IF(AND($A47=7,$E47=$J40),5,0)+IF(AND($A48=8,$E48=$J40),4,0)+IF(AND($A49=9,$E49=$J40),3,0)+IF(AND($A50=10,$E50=$J40),2,0)+IF(AND($A51=11,$E51=J40),1,0)+IF(AND($A52=12,$E52=$J40),1,0)</f>
        <v>0</v>
      </c>
      <c r="K41" s="69">
        <f>IF(AND($A41=1,$E41=$K40),14,0)+IF(AND($A42=2,$E42=$K40),11,0)+IF(AND($A43=3,$E43=$K40),9,0)+IF(AND($A44=4,$E44=$K40),8,0)+IF(AND($A45=5,$E45=$K40),7,0)+IF(AND($A46=6,$E46=$K40),6,0)+IF(AND($A47=7,$E47=$K40),5,0)+IF(AND($A48=8,$E48=$K40),4,0)+IF(AND($A49=9,$E49=$K40),3,0)+IF(AND($A50=10,$E50=$K40),2,0)+IF(AND($A51=11,$E51=K40),1,0)+IF(AND($A52=12,$E52=$K40),1,0)</f>
        <v>0</v>
      </c>
    </row>
    <row r="42" spans="1:11" ht="15">
      <c r="A42" s="73">
        <v>2</v>
      </c>
      <c r="D42" s="75">
        <f>IF(ISNA(VLOOKUP(B42,'Entry List Master'!$A$2:$J$1058,2)),"",VLOOKUP(B42,'Entry List Master'!$A$2:$J$1058,2))</f>
      </c>
      <c r="E42" s="75">
        <f>IF(ISNA(VLOOKUP(B42,'Entry List Master'!$A$2:$J$1058,4)),"",VLOOKUP(B42,'Entry List Master'!$A$2:$J$1058,4))</f>
      </c>
      <c r="G42" s="76" t="s">
        <v>27</v>
      </c>
      <c r="H42" s="77">
        <f>IF($H43&gt;=10,3,IF($H43&gt;=8,2,IF($H43&gt;=6,1,0)))</f>
        <v>0</v>
      </c>
      <c r="I42" s="77">
        <f>IF($I43&gt;=10,3,IF($I43&gt;=8,2,IF($I43&gt;=6,1,0)))</f>
        <v>0</v>
      </c>
      <c r="J42" s="77">
        <f>IF($J43&gt;=10,3,IF($J43&gt;=8,2,IF($J43&gt;=6,1,0)))</f>
        <v>0</v>
      </c>
      <c r="K42" s="77">
        <f>IF($K43&gt;=10,3,IF($K43&gt;=8,2,IF($K43&gt;=6,1,0)))</f>
        <v>0</v>
      </c>
    </row>
    <row r="43" spans="1:11" ht="15">
      <c r="A43" s="73">
        <v>3</v>
      </c>
      <c r="D43" s="75">
        <f>IF(ISNA(VLOOKUP(B43,'Entry List Master'!$A$2:$J$1058,2)),"",VLOOKUP(B43,'Entry List Master'!$A$2:$J$1058,2))</f>
      </c>
      <c r="E43" s="75">
        <f>IF(ISNA(VLOOKUP(B43,'Entry List Master'!$A$2:$J$1058,4)),"",VLOOKUP(B43,'Entry List Master'!$A$2:$J$1058,4))</f>
      </c>
      <c r="G43" s="76" t="s">
        <v>51</v>
      </c>
      <c r="H43" s="78">
        <f>COUNTIF($E41:$E54,H40)</f>
        <v>0</v>
      </c>
      <c r="I43" s="78">
        <f>COUNTIF($E41:$E54,I40)</f>
        <v>0</v>
      </c>
      <c r="J43" s="78">
        <f>COUNTIF($E41:$E54,J40)</f>
        <v>0</v>
      </c>
      <c r="K43" s="78">
        <f>COUNTIF($E41:$E54,K40)</f>
        <v>0</v>
      </c>
    </row>
    <row r="44" spans="1:11" ht="15">
      <c r="A44" s="73">
        <v>4</v>
      </c>
      <c r="D44" s="75">
        <f>IF(ISNA(VLOOKUP(B44,'Entry List Master'!$A$2:$J$1058,2)),"",VLOOKUP(B44,'Entry List Master'!$A$2:$J$1058,2))</f>
      </c>
      <c r="E44" s="75">
        <f>IF(ISNA(VLOOKUP(B44,'Entry List Master'!$A$2:$J$1058,4)),"",VLOOKUP(B44,'Entry List Master'!$A$2:$J$1058,4))</f>
      </c>
      <c r="G44" s="76" t="s">
        <v>26</v>
      </c>
      <c r="H44" s="69">
        <f>SUM(H41:H43)</f>
        <v>0</v>
      </c>
      <c r="I44" s="69">
        <f>SUM(I41:I43)</f>
        <v>0</v>
      </c>
      <c r="J44" s="69">
        <f>SUM(J41:J43)</f>
        <v>0</v>
      </c>
      <c r="K44" s="69">
        <f>SUM(K41:K43)</f>
        <v>0</v>
      </c>
    </row>
    <row r="45" spans="1:5" ht="15">
      <c r="A45" s="73">
        <v>5</v>
      </c>
      <c r="D45" s="75">
        <f>IF(ISNA(VLOOKUP(B45,'Entry List Master'!$A$2:$J$1058,2)),"",VLOOKUP(B45,'Entry List Master'!$A$2:$J$1058,2))</f>
      </c>
      <c r="E45" s="75">
        <f>IF(ISNA(VLOOKUP(B45,'Entry List Master'!$A$2:$J$1058,4)),"",VLOOKUP(B45,'Entry List Master'!$A$2:$J$1058,4))</f>
      </c>
    </row>
    <row r="46" spans="1:5" ht="15">
      <c r="A46" s="73">
        <v>6</v>
      </c>
      <c r="D46" s="75">
        <f>IF(ISNA(VLOOKUP(B46,'Entry List Master'!$A$2:$J$1058,2)),"",VLOOKUP(B46,'Entry List Master'!$A$2:$J$1058,2))</f>
      </c>
      <c r="E46" s="75">
        <f>IF(ISNA(VLOOKUP(B46,'Entry List Master'!$A$2:$J$1058,4)),"",VLOOKUP(B46,'Entry List Master'!$A$2:$J$1058,4))</f>
      </c>
    </row>
    <row r="47" spans="1:5" ht="15">
      <c r="A47" s="73">
        <v>7</v>
      </c>
      <c r="D47" s="75">
        <f>IF(ISNA(VLOOKUP(B47,'Entry List Master'!$A$2:$J$1058,2)),"",VLOOKUP(B47,'Entry List Master'!$A$2:$J$1058,2))</f>
      </c>
      <c r="E47" s="75">
        <f>IF(ISNA(VLOOKUP(B47,'Entry List Master'!$A$2:$J$1058,4)),"",VLOOKUP(B47,'Entry List Master'!$A$2:$J$1058,4))</f>
      </c>
    </row>
    <row r="48" spans="1:5" ht="15">
      <c r="A48" s="73">
        <v>8</v>
      </c>
      <c r="D48" s="75">
        <f>IF(ISNA(VLOOKUP(B48,'Entry List Master'!$A$2:$J$1058,2)),"",VLOOKUP(B48,'Entry List Master'!$A$2:$J$1058,2))</f>
      </c>
      <c r="E48" s="75">
        <f>IF(ISNA(VLOOKUP(B48,'Entry List Master'!$A$2:$J$1058,4)),"",VLOOKUP(B48,'Entry List Master'!$A$2:$J$1058,4))</f>
      </c>
    </row>
    <row r="49" spans="1:5" ht="15">
      <c r="A49" s="73">
        <v>9</v>
      </c>
      <c r="D49" s="75">
        <f>IF(ISNA(VLOOKUP(B49,'Entry List Master'!$A$2:$J$1058,2)),"",VLOOKUP(B49,'Entry List Master'!$A$2:$J$1058,2))</f>
      </c>
      <c r="E49" s="75">
        <f>IF(ISNA(VLOOKUP(B49,'Entry List Master'!$A$2:$J$1058,4)),"",VLOOKUP(B49,'Entry List Master'!$A$2:$J$1058,4))</f>
      </c>
    </row>
    <row r="50" spans="1:5" ht="15">
      <c r="A50" s="73">
        <v>10</v>
      </c>
      <c r="D50" s="75">
        <f>IF(ISNA(VLOOKUP(B50,'Entry List Master'!$A$2:$J$1058,2)),"",VLOOKUP(B50,'Entry List Master'!$A$2:$J$1058,2))</f>
      </c>
      <c r="E50" s="75">
        <f>IF(ISNA(VLOOKUP(B50,'Entry List Master'!$A$2:$J$1058,4)),"",VLOOKUP(B50,'Entry List Master'!$A$2:$J$1058,4))</f>
      </c>
    </row>
    <row r="51" spans="1:5" ht="15">
      <c r="A51" s="73">
        <v>11</v>
      </c>
      <c r="D51" s="75">
        <f>IF(ISNA(VLOOKUP(B51,'Entry List Master'!$A$2:$J$1058,2)),"",VLOOKUP(B51,'Entry List Master'!$A$2:$J$1058,2))</f>
      </c>
      <c r="E51" s="75">
        <f>IF(ISNA(VLOOKUP(B51,'Entry List Master'!$A$2:$J$1058,4)),"",VLOOKUP(B51,'Entry List Master'!$A$2:$J$1058,4))</f>
      </c>
    </row>
    <row r="52" spans="1:5" ht="15">
      <c r="A52" s="73">
        <v>12</v>
      </c>
      <c r="D52" s="75">
        <f>IF(ISNA(VLOOKUP(B52,'Entry List Master'!$A$2:$J$1058,2)),"",VLOOKUP(B52,'Entry List Master'!$A$2:$J$1058,2))</f>
      </c>
      <c r="E52" s="75">
        <f>IF(ISNA(VLOOKUP(B52,'Entry List Master'!$A$2:$J$1058,4)),"",VLOOKUP(B52,'Entry List Master'!$A$2:$J$1058,4))</f>
      </c>
    </row>
    <row r="53" spans="1:5" ht="15">
      <c r="A53" s="73">
        <v>13</v>
      </c>
      <c r="D53" s="75">
        <f>IF(ISNA(VLOOKUP(B53,'Entry List Master'!$A$2:$J$1058,2)),"",VLOOKUP(B53,'Entry List Master'!$A$2:$J$1058,2))</f>
      </c>
      <c r="E53" s="75">
        <f>IF(ISNA(VLOOKUP(B53,'Entry List Master'!$A$2:$J$1058,4)),"",VLOOKUP(B53,'Entry List Master'!$A$2:$J$1058,4))</f>
      </c>
    </row>
    <row r="54" spans="1:5" ht="15">
      <c r="A54" s="73">
        <v>14</v>
      </c>
      <c r="D54" s="75">
        <f>IF(ISNA(VLOOKUP(B54,'Entry List Master'!$A$2:$J$1058,2)),"",VLOOKUP(B54,'Entry List Master'!$A$2:$J$1058,2))</f>
      </c>
      <c r="E54" s="75">
        <f>IF(ISNA(VLOOKUP(B54,'Entry List Master'!$A$2:$J$1058,4)),"",VLOOKUP(B54,'Entry List Master'!$A$2:$J$1058,4))</f>
      </c>
    </row>
    <row r="55" spans="4:5" ht="15">
      <c r="D55" s="75"/>
      <c r="E55" s="75"/>
    </row>
    <row r="56" spans="1:9" ht="15">
      <c r="A56" s="200" t="s">
        <v>3</v>
      </c>
      <c r="B56" s="200"/>
      <c r="C56" s="200"/>
      <c r="D56" s="200"/>
      <c r="E56" s="200"/>
      <c r="G56" s="81"/>
      <c r="H56" s="81"/>
      <c r="I56" s="81"/>
    </row>
    <row r="57" spans="1:11" ht="15">
      <c r="A57" s="70" t="s">
        <v>14</v>
      </c>
      <c r="B57" s="70" t="s">
        <v>15</v>
      </c>
      <c r="C57" s="169" t="s">
        <v>16</v>
      </c>
      <c r="D57" s="70" t="s">
        <v>13</v>
      </c>
      <c r="E57" s="70" t="s">
        <v>1</v>
      </c>
      <c r="H57" s="71" t="s">
        <v>30</v>
      </c>
      <c r="I57" s="72" t="s">
        <v>35</v>
      </c>
      <c r="J57" s="71" t="s">
        <v>34</v>
      </c>
      <c r="K57" s="71" t="s">
        <v>168</v>
      </c>
    </row>
    <row r="58" spans="1:11" ht="15">
      <c r="A58" s="73">
        <v>1</v>
      </c>
      <c r="D58" s="75">
        <f>IF(ISNA(VLOOKUP(B58,'Entry List Master'!$A$2:$J$1058,2)),"",VLOOKUP(B58,'Entry List Master'!$A$2:$J$1058,2))</f>
      </c>
      <c r="E58" s="75">
        <f>IF(ISNA(VLOOKUP(B58,'Entry List Master'!$A$2:$J$1058,4)),"",VLOOKUP(B58,'Entry List Master'!$A$2:$J$1058,4))</f>
      </c>
      <c r="G58" s="76" t="s">
        <v>25</v>
      </c>
      <c r="H58" s="69">
        <f>IF(AND($A58=1,$E58=$H57),14,0)+IF(AND($A59=2,$E59=$H57),11,0)+IF(AND($A60=3,$E60=$H57),9,0)+IF(AND($A61=4,$E61=$H57),8,0)+IF(AND($A62=5,$E62=$H57),7,0)+IF(AND($A63=6,$E63=$H57),6,0)+IF(AND($A64=7,$E64=$H57),5,0)+IF(AND($A65=8,$E65=$H57),4,0)+IF(AND($A66=9,$E66=$H57),3,0)+IF(AND($A67=10,$E67=$H57),2,0)+IF(AND($A68=11,$E68=$H57),1,0)+IF(AND($A69=12,$E69=$H57),1,0)</f>
        <v>0</v>
      </c>
      <c r="I58" s="69">
        <f>IF(AND($A58=1,$E58=$I57),14,0)+IF(AND($A59=2,$E59=$I57),11,0)+IF(AND($A60=3,$E60=$I57),9,0)+IF(AND($A61=4,$E61=$I57),8,0)+IF(AND($A62=5,$E62=$I57),7,0)+IF(AND($A63=6,$E63=$I57),6,0)+IF(AND($A64=7,$E64=$I57),5,0)+IF(AND($A65=8,$E65=$I57),4,0)+IF(AND($A66=9,$E66=$I57),3,0)+IF(AND($A67=10,$E67=$I57),2,0)+IF(AND($A68=11,$E68=$I57),1,0)+IF(AND($A69=12,$E69=$I57),1,0)</f>
        <v>0</v>
      </c>
      <c r="J58" s="69">
        <f>IF(AND($A58=1,$E58=$J57),14,0)+IF(AND($A59=2,$E59=$J57),11,0)+IF(AND($A60=3,$E60=$J57),9,0)+IF(AND($A61=4,$E61=$J57),8,0)+IF(AND($A62=5,$E62=$J57),7,0)+IF(AND($A63=6,$E63=$J57),6,0)+IF(AND($A64=7,$E64=$J57),5,0)+IF(AND($A65=8,$E65=$J57),4,0)+IF(AND($A66=9,$E66=$J57),3,0)+IF(AND($A67=10,$E67=$J57),2,0)+IF(AND($A68=11,$E68=J57),1,0)+IF(AND($A69=12,$E69=$J57),1,0)</f>
        <v>0</v>
      </c>
      <c r="K58" s="69">
        <f>IF(AND($A58=1,$E58=$K57),14,0)+IF(AND($A59=2,$E59=$K57),11,0)+IF(AND($A60=3,$E60=$K57),9,0)+IF(AND($A61=4,$E61=$K57),8,0)+IF(AND($A62=5,$E62=$K57),7,0)+IF(AND($A63=6,$E63=$K57),6,0)+IF(AND($A64=7,$E64=$K57),5,0)+IF(AND($A65=8,$E65=$K57),4,0)+IF(AND($A66=9,$E66=$K57),3,0)+IF(AND($A67=10,$E67=$K57),2,0)+IF(AND($A68=11,$E68=K57),1,0)+IF(AND($A69=12,$E69=$K57),1,0)</f>
        <v>0</v>
      </c>
    </row>
    <row r="59" spans="1:11" ht="15">
      <c r="A59" s="73">
        <v>2</v>
      </c>
      <c r="D59" s="75">
        <f>IF(ISNA(VLOOKUP(B59,'Entry List Master'!$A$2:$J$1058,2)),"",VLOOKUP(B59,'Entry List Master'!$A$2:$J$1058,2))</f>
      </c>
      <c r="E59" s="75">
        <f>IF(ISNA(VLOOKUP(B59,'Entry List Master'!$A$2:$J$1058,4)),"",VLOOKUP(B59,'Entry List Master'!$A$2:$J$1058,4))</f>
      </c>
      <c r="G59" s="76" t="s">
        <v>27</v>
      </c>
      <c r="H59" s="77">
        <f>IF($H60&gt;=10,3,IF($H60&gt;=8,2,IF($H60&gt;=6,1,0)))</f>
        <v>0</v>
      </c>
      <c r="I59" s="77">
        <f>IF($I60&gt;=10,3,IF($I60&gt;=8,2,IF($I60&gt;=6,1,0)))</f>
        <v>0</v>
      </c>
      <c r="J59" s="77">
        <f>IF($J60&gt;=10,3,IF($J60&gt;=8,2,IF($J60&gt;=6,1,0)))</f>
        <v>0</v>
      </c>
      <c r="K59" s="77">
        <f>IF($K60&gt;=10,3,IF($K60&gt;=8,2,IF($K60&gt;=6,1,0)))</f>
        <v>0</v>
      </c>
    </row>
    <row r="60" spans="1:11" ht="15">
      <c r="A60" s="73">
        <v>3</v>
      </c>
      <c r="D60" s="75">
        <f>IF(ISNA(VLOOKUP(B60,'Entry List Master'!$A$2:$J$1058,2)),"",VLOOKUP(B60,'Entry List Master'!$A$2:$J$1058,2))</f>
      </c>
      <c r="E60" s="75">
        <f>IF(ISNA(VLOOKUP(B60,'Entry List Master'!$A$2:$J$1058,4)),"",VLOOKUP(B60,'Entry List Master'!$A$2:$J$1058,4))</f>
      </c>
      <c r="G60" s="76" t="s">
        <v>51</v>
      </c>
      <c r="H60" s="78">
        <f>COUNTIF($E58:$E71,H57)</f>
        <v>0</v>
      </c>
      <c r="I60" s="78">
        <f>COUNTIF($E58:$E71,I57)</f>
        <v>0</v>
      </c>
      <c r="J60" s="78">
        <f>COUNTIF($E58:$E71,J57)</f>
        <v>0</v>
      </c>
      <c r="K60" s="78">
        <f>COUNTIF($E58:$E71,K57)</f>
        <v>0</v>
      </c>
    </row>
    <row r="61" spans="1:11" ht="15">
      <c r="A61" s="73">
        <v>4</v>
      </c>
      <c r="D61" s="75">
        <f>IF(ISNA(VLOOKUP(B61,'Entry List Master'!$A$2:$J$1058,2)),"",VLOOKUP(B61,'Entry List Master'!$A$2:$J$1058,2))</f>
      </c>
      <c r="E61" s="75">
        <f>IF(ISNA(VLOOKUP(B61,'Entry List Master'!$A$2:$J$1058,4)),"",VLOOKUP(B61,'Entry List Master'!$A$2:$J$1058,4))</f>
      </c>
      <c r="G61" s="76" t="s">
        <v>26</v>
      </c>
      <c r="H61" s="69">
        <f>SUM(H58:H60)</f>
        <v>0</v>
      </c>
      <c r="I61" s="69">
        <f>SUM(I58:I60)</f>
        <v>0</v>
      </c>
      <c r="J61" s="69">
        <f>SUM(J58:J60)</f>
        <v>0</v>
      </c>
      <c r="K61" s="69">
        <f>SUM(K58:K60)</f>
        <v>0</v>
      </c>
    </row>
    <row r="62" spans="1:5" ht="15">
      <c r="A62" s="73">
        <v>5</v>
      </c>
      <c r="D62" s="75">
        <f>IF(ISNA(VLOOKUP(B62,'Entry List Master'!$A$2:$J$1058,2)),"",VLOOKUP(B62,'Entry List Master'!$A$2:$J$1058,2))</f>
      </c>
      <c r="E62" s="75">
        <f>IF(ISNA(VLOOKUP(B62,'Entry List Master'!$A$2:$J$1058,4)),"",VLOOKUP(B62,'Entry List Master'!$A$2:$J$1058,4))</f>
      </c>
    </row>
    <row r="63" spans="1:5" ht="15">
      <c r="A63" s="73">
        <v>6</v>
      </c>
      <c r="D63" s="75">
        <f>IF(ISNA(VLOOKUP(B63,'Entry List Master'!$A$2:$J$1058,2)),"",VLOOKUP(B63,'Entry List Master'!$A$2:$J$1058,2))</f>
      </c>
      <c r="E63" s="75">
        <f>IF(ISNA(VLOOKUP(B63,'Entry List Master'!$A$2:$J$1058,4)),"",VLOOKUP(B63,'Entry List Master'!$A$2:$J$1058,4))</f>
      </c>
    </row>
    <row r="64" spans="1:5" ht="15">
      <c r="A64" s="73">
        <v>7</v>
      </c>
      <c r="D64" s="75">
        <f>IF(ISNA(VLOOKUP(B64,'Entry List Master'!$A$2:$J$1058,2)),"",VLOOKUP(B64,'Entry List Master'!$A$2:$J$1058,2))</f>
      </c>
      <c r="E64" s="75">
        <f>IF(ISNA(VLOOKUP(B64,'Entry List Master'!$A$2:$J$1058,4)),"",VLOOKUP(B64,'Entry List Master'!$A$2:$J$1058,4))</f>
      </c>
    </row>
    <row r="65" spans="1:5" ht="15">
      <c r="A65" s="73">
        <v>8</v>
      </c>
      <c r="D65" s="75">
        <f>IF(ISNA(VLOOKUP(B65,'Entry List Master'!$A$2:$J$1058,2)),"",VLOOKUP(B65,'Entry List Master'!$A$2:$J$1058,2))</f>
      </c>
      <c r="E65" s="75">
        <f>IF(ISNA(VLOOKUP(B65,'Entry List Master'!$A$2:$J$1058,4)),"",VLOOKUP(B65,'Entry List Master'!$A$2:$J$1058,4))</f>
      </c>
    </row>
    <row r="66" spans="1:5" ht="15">
      <c r="A66" s="73">
        <v>9</v>
      </c>
      <c r="D66" s="75">
        <f>IF(ISNA(VLOOKUP(B66,'Entry List Master'!$A$2:$J$1058,2)),"",VLOOKUP(B66,'Entry List Master'!$A$2:$J$1058,2))</f>
      </c>
      <c r="E66" s="75">
        <f>IF(ISNA(VLOOKUP(B66,'Entry List Master'!$A$2:$J$1058,4)),"",VLOOKUP(B66,'Entry List Master'!$A$2:$J$1058,4))</f>
      </c>
    </row>
    <row r="67" spans="1:5" ht="15">
      <c r="A67" s="73">
        <v>10</v>
      </c>
      <c r="D67" s="75">
        <f>IF(ISNA(VLOOKUP(B67,'Entry List Master'!$A$2:$J$1058,2)),"",VLOOKUP(B67,'Entry List Master'!$A$2:$J$1058,2))</f>
      </c>
      <c r="E67" s="75">
        <f>IF(ISNA(VLOOKUP(B67,'Entry List Master'!$A$2:$J$1058,4)),"",VLOOKUP(B67,'Entry List Master'!$A$2:$J$1058,4))</f>
      </c>
    </row>
    <row r="68" spans="1:5" ht="15">
      <c r="A68" s="73">
        <v>11</v>
      </c>
      <c r="D68" s="75">
        <f>IF(ISNA(VLOOKUP(B68,'Entry List Master'!$A$2:$J$1058,2)),"",VLOOKUP(B68,'Entry List Master'!$A$2:$J$1058,2))</f>
      </c>
      <c r="E68" s="75">
        <f>IF(ISNA(VLOOKUP(B68,'Entry List Master'!$A$2:$J$1058,4)),"",VLOOKUP(B68,'Entry List Master'!$A$2:$J$1058,4))</f>
      </c>
    </row>
    <row r="69" spans="1:5" ht="15">
      <c r="A69" s="73">
        <v>12</v>
      </c>
      <c r="D69" s="75">
        <f>IF(ISNA(VLOOKUP(B69,'Entry List Master'!$A$2:$J$1058,2)),"",VLOOKUP(B69,'Entry List Master'!$A$2:$J$1058,2))</f>
      </c>
      <c r="E69" s="75">
        <f>IF(ISNA(VLOOKUP(B69,'Entry List Master'!$A$2:$J$1058,4)),"",VLOOKUP(B69,'Entry List Master'!$A$2:$J$1058,4))</f>
      </c>
    </row>
    <row r="70" spans="1:5" ht="15">
      <c r="A70" s="73">
        <v>13</v>
      </c>
      <c r="D70" s="75">
        <f>IF(ISNA(VLOOKUP(B70,'Entry List Master'!$A$2:$J$1058,2)),"",VLOOKUP(B70,'Entry List Master'!$A$2:$J$1058,2))</f>
      </c>
      <c r="E70" s="75">
        <f>IF(ISNA(VLOOKUP(B70,'Entry List Master'!$A$2:$J$1058,4)),"",VLOOKUP(B70,'Entry List Master'!$A$2:$J$1058,4))</f>
      </c>
    </row>
    <row r="71" spans="1:5" ht="15">
      <c r="A71" s="73">
        <v>14</v>
      </c>
      <c r="D71" s="75">
        <f>IF(ISNA(VLOOKUP(B71,'Entry List Master'!$A$2:$J$1058,2)),"",VLOOKUP(B71,'Entry List Master'!$A$2:$J$1058,2))</f>
      </c>
      <c r="E71" s="75">
        <f>IF(ISNA(VLOOKUP(B71,'Entry List Master'!$A$2:$J$1058,4)),"",VLOOKUP(B71,'Entry List Master'!$A$2:$J$1058,4))</f>
      </c>
    </row>
    <row r="73" spans="1:5" ht="15">
      <c r="A73" s="200" t="s">
        <v>9</v>
      </c>
      <c r="B73" s="200"/>
      <c r="C73" s="200"/>
      <c r="D73" s="200"/>
      <c r="E73" s="200"/>
    </row>
    <row r="74" spans="1:11" ht="15">
      <c r="A74" s="70" t="s">
        <v>14</v>
      </c>
      <c r="B74" s="70" t="s">
        <v>15</v>
      </c>
      <c r="C74" s="169" t="s">
        <v>16</v>
      </c>
      <c r="D74" s="70" t="s">
        <v>13</v>
      </c>
      <c r="E74" s="70" t="s">
        <v>1</v>
      </c>
      <c r="H74" s="71" t="s">
        <v>30</v>
      </c>
      <c r="I74" s="72" t="s">
        <v>35</v>
      </c>
      <c r="J74" s="71" t="s">
        <v>34</v>
      </c>
      <c r="K74" s="108" t="s">
        <v>168</v>
      </c>
    </row>
    <row r="75" spans="1:11" ht="15">
      <c r="A75" s="73">
        <v>1</v>
      </c>
      <c r="D75" s="75">
        <f>IF(ISNA(VLOOKUP(B75,'Entry List Master'!$A$2:$J$1058,2)),"",VLOOKUP(B75,'Entry List Master'!$A$2:$J$1058,2))</f>
      </c>
      <c r="E75" s="75">
        <f>IF(ISNA(VLOOKUP(B75,'Entry List Master'!$A$2:$J$1058,4)),"",VLOOKUP(B75,'Entry List Master'!$A$2:$J$1058,4))</f>
      </c>
      <c r="G75" s="76" t="s">
        <v>25</v>
      </c>
      <c r="H75" s="69">
        <f>IF(AND($A75=1,$E75=$H74),14,0)+IF(AND($A76=2,$E76=$H74),11,0)+IF(AND($A77=3,$E77=$H74),9,0)+IF(AND($A78=4,$E78=$H74),8,0)+IF(AND($A79=5,$E79=$H74),7,0)+IF(AND($A80=6,$E80=$H74),6,0)+IF(AND($A81=7,$E81=$H74),5,0)+IF(AND($A82=8,$E82=$H74),4,0)+IF(AND($A83=9,$E83=$H74),3,0)+IF(AND($A84=10,$E84=$H74),2,0)+IF(AND($A85=11,$E85=$H74),1,0)+IF(AND($A86=12,$E86=$H74),1,0)</f>
        <v>0</v>
      </c>
      <c r="I75" s="69">
        <f>IF(AND($A75=1,$E75=$I74),14,0)+IF(AND($A76=2,$E76=$I74),11,0)+IF(AND($A77=3,$E77=$I74),9,0)+IF(AND($A78=4,$E78=$I74),8,0)+IF(AND($A79=5,$E79=$I74),7,0)+IF(AND($A80=6,$E80=$I74),6,0)+IF(AND($A81=7,$E81=$I74),5,0)+IF(AND($A82=8,$E82=$I74),4,0)+IF(AND($A83=9,$E83=$I74),3,0)+IF(AND($A84=10,$E84=$I74),2,0)+IF(AND($A85=11,$E85=$I74),1,0)+IF(AND($A86=12,$E86=$I74),1,0)</f>
        <v>0</v>
      </c>
      <c r="J75" s="69">
        <f>IF(AND($A75=1,$E75=$J74),14,0)+IF(AND($A76=2,$E76=$J74),11,0)+IF(AND($A77=3,$E77=$J74),9,0)+IF(AND($A78=4,$E78=$J74),8,0)+IF(AND($A79=5,$E79=$J74),7,0)+IF(AND($A80=6,$E80=$J74),6,0)+IF(AND($A81=7,$E81=$J74),5,0)+IF(AND($A82=8,$E82=$J74),4,0)+IF(AND($A83=9,$E83=$J74),3,0)+IF(AND($A84=10,$E84=$J74),2,0)+IF(AND($A85=11,$E85=J74),1,0)+IF(AND($A86=12,$E86=$J74),1,0)</f>
        <v>0</v>
      </c>
      <c r="K75" s="69">
        <f>IF(AND($A75=1,$E75=$K74),14,0)+IF(AND($A76=2,$E76=$K74),11,0)+IF(AND($A77=3,$E77=$K74),9,0)+IF(AND($A78=4,$E78=$K74),8,0)+IF(AND($A79=5,$E79=$K74),7,0)+IF(AND($A80=6,$E80=$K74),6,0)+IF(AND($A81=7,$E81=$K74),5,0)+IF(AND($A82=8,$E82=$K74),4,0)+IF(AND($A83=9,$E83=$K74),3,0)+IF(AND($A84=10,$E84=$K74),2,0)+IF(AND($A85=11,$E85=K74),1,0)+IF(AND($A86=12,$E86=$K74),1,0)</f>
        <v>0</v>
      </c>
    </row>
    <row r="76" spans="1:11" ht="15">
      <c r="A76" s="73">
        <v>2</v>
      </c>
      <c r="D76" s="75">
        <f>IF(ISNA(VLOOKUP(B76,'Entry List Master'!$A$2:$J$1058,2)),"",VLOOKUP(B76,'Entry List Master'!$A$2:$J$1058,2))</f>
      </c>
      <c r="E76" s="75">
        <f>IF(ISNA(VLOOKUP(B76,'Entry List Master'!$A$2:$J$1058,4)),"",VLOOKUP(B76,'Entry List Master'!$A$2:$J$1058,4))</f>
      </c>
      <c r="G76" s="76" t="s">
        <v>27</v>
      </c>
      <c r="H76" s="77">
        <f>IF($H77&gt;=10,3,IF($H77&gt;=8,2,IF($H77&gt;=6,1,0)))</f>
        <v>0</v>
      </c>
      <c r="I76" s="77">
        <f>IF($I77&gt;=10,3,IF($I77&gt;=8,2,IF($I77&gt;=6,1,0)))</f>
        <v>0</v>
      </c>
      <c r="J76" s="77">
        <f>IF($J77&gt;=10,3,IF($J77&gt;=8,2,IF($J77&gt;=6,1,0)))</f>
        <v>0</v>
      </c>
      <c r="K76" s="77">
        <f>IF($K77&gt;=10,3,IF($K77&gt;=8,2,IF($K77&gt;=6,1,0)))</f>
        <v>0</v>
      </c>
    </row>
    <row r="77" spans="1:11" ht="15">
      <c r="A77" s="73">
        <v>3</v>
      </c>
      <c r="D77" s="75">
        <f>IF(ISNA(VLOOKUP(B77,'Entry List Master'!$A$2:$J$1058,2)),"",VLOOKUP(B77,'Entry List Master'!$A$2:$J$1058,2))</f>
      </c>
      <c r="E77" s="75">
        <f>IF(ISNA(VLOOKUP(B77,'Entry List Master'!$A$2:$J$1058,4)),"",VLOOKUP(B77,'Entry List Master'!$A$2:$J$1058,4))</f>
      </c>
      <c r="G77" s="76" t="s">
        <v>51</v>
      </c>
      <c r="H77" s="78">
        <f>COUNTIF($E75:$E87,H74)</f>
        <v>0</v>
      </c>
      <c r="I77" s="78">
        <f>COUNTIF($E75:$E87,I74)</f>
        <v>0</v>
      </c>
      <c r="J77" s="78">
        <f>COUNTIF($E75:$E87,J74)</f>
        <v>0</v>
      </c>
      <c r="K77" s="78">
        <f>COUNTIF($E75:$E87,K74)</f>
        <v>0</v>
      </c>
    </row>
    <row r="78" spans="1:11" ht="15">
      <c r="A78" s="73">
        <v>4</v>
      </c>
      <c r="D78" s="75">
        <f>IF(ISNA(VLOOKUP(B78,'Entry List Master'!$A$2:$J$1058,2)),"",VLOOKUP(B78,'Entry List Master'!$A$2:$J$1058,2))</f>
      </c>
      <c r="E78" s="75">
        <f>IF(ISNA(VLOOKUP(B78,'Entry List Master'!$A$2:$J$1058,4)),"",VLOOKUP(B78,'Entry List Master'!$A$2:$J$1058,4))</f>
      </c>
      <c r="G78" s="76" t="s">
        <v>26</v>
      </c>
      <c r="H78" s="69">
        <f>SUM(H75:H77)</f>
        <v>0</v>
      </c>
      <c r="I78" s="69">
        <f>SUM(I75:I77)</f>
        <v>0</v>
      </c>
      <c r="J78" s="69">
        <f>SUM(J75:J77)</f>
        <v>0</v>
      </c>
      <c r="K78" s="69">
        <f>SUM(K75:K77)</f>
        <v>0</v>
      </c>
    </row>
    <row r="79" spans="1:5" ht="15">
      <c r="A79" s="73">
        <v>5</v>
      </c>
      <c r="D79" s="75">
        <f>IF(ISNA(VLOOKUP(B79,'Entry List Master'!$A$2:$J$1058,2)),"",VLOOKUP(B79,'Entry List Master'!$A$2:$J$1058,2))</f>
      </c>
      <c r="E79" s="75">
        <f>IF(ISNA(VLOOKUP(B79,'Entry List Master'!$A$2:$J$1058,4)),"",VLOOKUP(B79,'Entry List Master'!$A$2:$J$1058,4))</f>
      </c>
    </row>
    <row r="80" spans="1:5" ht="15">
      <c r="A80" s="73">
        <v>6</v>
      </c>
      <c r="D80" s="75">
        <f>IF(ISNA(VLOOKUP(B80,'Entry List Master'!$A$2:$J$1058,2)),"",VLOOKUP(B80,'Entry List Master'!$A$2:$J$1058,2))</f>
      </c>
      <c r="E80" s="75">
        <f>IF(ISNA(VLOOKUP(B80,'Entry List Master'!$A$2:$J$1058,4)),"",VLOOKUP(B80,'Entry List Master'!$A$2:$J$1058,4))</f>
      </c>
    </row>
    <row r="81" spans="1:5" ht="15">
      <c r="A81" s="73">
        <v>7</v>
      </c>
      <c r="D81" s="75">
        <f>IF(ISNA(VLOOKUP(B81,'Entry List Master'!$A$2:$J$1058,2)),"",VLOOKUP(B81,'Entry List Master'!$A$2:$J$1058,2))</f>
      </c>
      <c r="E81" s="75">
        <f>IF(ISNA(VLOOKUP(B81,'Entry List Master'!$A$2:$J$1058,4)),"",VLOOKUP(B81,'Entry List Master'!$A$2:$J$1058,4))</f>
      </c>
    </row>
    <row r="82" spans="1:5" ht="15">
      <c r="A82" s="73">
        <v>8</v>
      </c>
      <c r="D82" s="75">
        <f>IF(ISNA(VLOOKUP(B82,'Entry List Master'!$A$2:$J$1058,2)),"",VLOOKUP(B82,'Entry List Master'!$A$2:$J$1058,2))</f>
      </c>
      <c r="E82" s="75">
        <f>IF(ISNA(VLOOKUP(B82,'Entry List Master'!$A$2:$J$1058,4)),"",VLOOKUP(B82,'Entry List Master'!$A$2:$J$1058,4))</f>
      </c>
    </row>
    <row r="83" spans="1:5" ht="15">
      <c r="A83" s="73">
        <v>9</v>
      </c>
      <c r="D83" s="75">
        <f>IF(ISNA(VLOOKUP(B83,'Entry List Master'!$A$2:$J$1058,2)),"",VLOOKUP(B83,'Entry List Master'!$A$2:$J$1058,2))</f>
      </c>
      <c r="E83" s="75">
        <f>IF(ISNA(VLOOKUP(B83,'Entry List Master'!$A$2:$J$1058,4)),"",VLOOKUP(B83,'Entry List Master'!$A$2:$J$1058,4))</f>
      </c>
    </row>
    <row r="84" spans="1:5" ht="15">
      <c r="A84" s="73">
        <v>10</v>
      </c>
      <c r="D84" s="75">
        <f>IF(ISNA(VLOOKUP(B84,'Entry List Master'!$A$2:$J$1058,2)),"",VLOOKUP(B84,'Entry List Master'!$A$2:$J$1058,2))</f>
      </c>
      <c r="E84" s="75">
        <f>IF(ISNA(VLOOKUP(B84,'Entry List Master'!$A$2:$J$1058,4)),"",VLOOKUP(B84,'Entry List Master'!$A$2:$J$1058,4))</f>
      </c>
    </row>
    <row r="85" spans="1:5" ht="15">
      <c r="A85" s="73">
        <v>11</v>
      </c>
      <c r="D85" s="75">
        <f>IF(ISNA(VLOOKUP(B85,'Entry List Master'!$A$2:$J$1058,2)),"",VLOOKUP(B85,'Entry List Master'!$A$2:$J$1058,2))</f>
      </c>
      <c r="E85" s="75">
        <f>IF(ISNA(VLOOKUP(B85,'Entry List Master'!$A$2:$J$1058,4)),"",VLOOKUP(B85,'Entry List Master'!$A$2:$J$1058,4))</f>
      </c>
    </row>
    <row r="86" spans="1:5" ht="15">
      <c r="A86" s="73">
        <v>12</v>
      </c>
      <c r="D86" s="75">
        <f>IF(ISNA(VLOOKUP(B86,'Entry List Master'!$A$2:$J$1058,2)),"",VLOOKUP(B86,'Entry List Master'!$A$2:$J$1058,2))</f>
      </c>
      <c r="E86" s="75">
        <f>IF(ISNA(VLOOKUP(B86,'Entry List Master'!$A$2:$J$1058,4)),"",VLOOKUP(B86,'Entry List Master'!$A$2:$J$1058,4))</f>
      </c>
    </row>
    <row r="87" spans="1:5" ht="15">
      <c r="A87" s="73">
        <v>13</v>
      </c>
      <c r="D87" s="75">
        <f>IF(ISNA(VLOOKUP(B87,'Entry List Master'!$A$2:$J$1058,2)),"",VLOOKUP(B87,'Entry List Master'!$A$2:$J$1058,2))</f>
      </c>
      <c r="E87" s="75">
        <f>IF(ISNA(VLOOKUP(B87,'Entry List Master'!$A$2:$J$1058,4)),"",VLOOKUP(B87,'Entry List Master'!$A$2:$J$1058,4))</f>
      </c>
    </row>
    <row r="88" spans="4:5" ht="15">
      <c r="D88" s="75"/>
      <c r="E88" s="75">
        <f>IF(ISNA(VLOOKUP(B88,'Entry List Master'!$A$2:$J$1058,4)),"",VLOOKUP(B88,'Entry List Master'!$A$2:$J$1058,4))</f>
      </c>
    </row>
    <row r="89" spans="1:5" ht="15">
      <c r="A89" s="200" t="s">
        <v>5</v>
      </c>
      <c r="B89" s="200"/>
      <c r="C89" s="200"/>
      <c r="D89" s="200"/>
      <c r="E89" s="200"/>
    </row>
    <row r="90" spans="1:11" ht="15">
      <c r="A90" s="70" t="s">
        <v>14</v>
      </c>
      <c r="B90" s="70" t="s">
        <v>15</v>
      </c>
      <c r="C90" s="169" t="s">
        <v>16</v>
      </c>
      <c r="D90" s="70" t="s">
        <v>13</v>
      </c>
      <c r="E90" s="70" t="s">
        <v>1</v>
      </c>
      <c r="H90" s="71" t="s">
        <v>30</v>
      </c>
      <c r="I90" s="72" t="s">
        <v>35</v>
      </c>
      <c r="J90" s="71" t="s">
        <v>34</v>
      </c>
      <c r="K90" s="71" t="s">
        <v>168</v>
      </c>
    </row>
    <row r="91" spans="1:11" ht="15">
      <c r="A91" s="73">
        <v>1</v>
      </c>
      <c r="D91" s="75">
        <f>IF(ISNA(VLOOKUP(B91,'Entry List Master'!$A$2:$J$1058,2)),"",VLOOKUP(B91,'Entry List Master'!$A$2:$J$1058,2))</f>
      </c>
      <c r="E91" s="75">
        <f>IF(ISNA(VLOOKUP(B91,'Entry List Master'!$A$2:$J$1058,4)),"",VLOOKUP(B91,'Entry List Master'!$A$2:$J$1058,4))</f>
      </c>
      <c r="G91" s="76" t="s">
        <v>25</v>
      </c>
      <c r="H91" s="69">
        <f>IF(AND($A91=1,$E91=$H90),14,0)+IF(AND($A92=2,$E92=$H90),11,0)+IF(AND($A93=3,$E93=$H90),9,0)+IF(AND($A94=4,$E94=$H90),8,0)+IF(AND($A95=5,$E95=$H90),7,0)+IF(AND($A96=6,$E96=$H90),6,0)+IF(AND($A97=7,$E97=$H90),5,0)+IF(AND($A98=8,$E98=$H90),4,0)+IF(AND($A99=9,$E99=$H90),3,0)+IF(AND($A100=10,$E100=$H90),2,0)+IF(AND($A101=11,$E101=$H90),1,0)+IF(AND($A102=12,$E102=$H90),1,0)</f>
        <v>0</v>
      </c>
      <c r="I91" s="69">
        <f>IF(AND($A91=1,$E91=$I90),14,0)+IF(AND($A92=2,$E92=$I90),11,0)+IF(AND($A93=3,$E93=$I90),9,0)+IF(AND($A94=4,$E94=$I90),8,0)+IF(AND($A95=5,$E95=$I90),7,0)+IF(AND($A96=6,$E96=$I90),6,0)+IF(AND($A97=7,$E97=$I90),5,0)+IF(AND($A98=8,$E98=$I90),4,0)+IF(AND($A99=9,$E99=$I90),3,0)+IF(AND($A100=10,$E100=$I90),2,0)+IF(AND($A101=11,$E101=$I90),1,0)+IF(AND($A102=12,$E102=$I90),1,0)</f>
        <v>0</v>
      </c>
      <c r="J91" s="69">
        <f>IF(AND($A91=1,$E91=$J90),14,0)+IF(AND($A92=2,$E92=$J90),11,0)+IF(AND($A93=3,$E93=$J90),9,0)+IF(AND($A94=4,$E94=$J90),8,0)+IF(AND($A95=5,$E95=$J90),7,0)+IF(AND($A96=6,$E96=$J90),6,0)+IF(AND($A97=7,$E97=$J90),5,0)+IF(AND($A98=8,$E98=$J90),4,0)+IF(AND($A99=9,$E99=$J90),3,0)+IF(AND($A100=10,$E100=$J90),2,0)+IF(AND($A101=11,$E101=J90),1,0)+IF(AND($A102=12,$E102=$J90),1,0)</f>
        <v>0</v>
      </c>
      <c r="K91" s="69">
        <f>IF(AND($A91=1,$E91=$K90),14,0)+IF(AND($A92=2,$E92=$K90),11,0)+IF(AND($A93=3,$E93=$K90),9,0)+IF(AND($A94=4,$E94=$K90),8,0)+IF(AND($A95=5,$E95=$K90),7,0)+IF(AND($A96=6,$E96=$K90),6,0)+IF(AND($A97=7,$E97=$K90),5,0)+IF(AND($A98=8,$E98=$K90),4,0)+IF(AND($A99=9,$E99=$K90),3,0)+IF(AND($A100=10,$E100=$K90),2,0)+IF(AND($A101=11,$E101=K90),1,0)+IF(AND($A102=12,$E102=$K90),1,0)</f>
        <v>0</v>
      </c>
    </row>
    <row r="92" spans="1:11" ht="15">
      <c r="A92" s="73">
        <v>2</v>
      </c>
      <c r="D92" s="75">
        <f>IF(ISNA(VLOOKUP(B92,'Entry List Master'!$A$2:$J$1058,2)),"",VLOOKUP(B92,'Entry List Master'!$A$2:$J$1058,2))</f>
      </c>
      <c r="E92" s="75">
        <f>IF(ISNA(VLOOKUP(B92,'Entry List Master'!$A$2:$J$1058,4)),"",VLOOKUP(B92,'Entry List Master'!$A$2:$J$1058,4))</f>
      </c>
      <c r="G92" s="76" t="s">
        <v>27</v>
      </c>
      <c r="H92" s="77">
        <f>IF($H93&gt;=10,3,IF($H93&gt;=8,2,IF($H93&gt;=6,1,0)))</f>
        <v>0</v>
      </c>
      <c r="I92" s="77">
        <f>IF($I93&gt;=10,3,IF($I93&gt;=8,2,IF($I93&gt;=6,1,0)))</f>
        <v>0</v>
      </c>
      <c r="J92" s="77">
        <f>IF($J93&gt;=10,3,IF($J93&gt;=8,2,IF($J93&gt;=6,1,0)))</f>
        <v>0</v>
      </c>
      <c r="K92" s="77">
        <f>IF($K93&gt;=10,3,IF($K93&gt;=8,2,IF($K93&gt;=6,1,0)))</f>
        <v>0</v>
      </c>
    </row>
    <row r="93" spans="1:11" ht="15">
      <c r="A93" s="73">
        <v>3</v>
      </c>
      <c r="D93" s="75">
        <f>IF(ISNA(VLOOKUP(B93,'Entry List Master'!$A$2:$J$1058,2)),"",VLOOKUP(B93,'Entry List Master'!$A$2:$J$1058,2))</f>
      </c>
      <c r="E93" s="75">
        <f>IF(ISNA(VLOOKUP(B93,'Entry List Master'!$A$2:$J$1058,4)),"",VLOOKUP(B93,'Entry List Master'!$A$2:$J$1058,4))</f>
      </c>
      <c r="G93" s="76" t="s">
        <v>51</v>
      </c>
      <c r="H93" s="78">
        <f>COUNTIF($E91:$E105,H90)</f>
        <v>0</v>
      </c>
      <c r="I93" s="78">
        <f>COUNTIF($E91:$E105,I90)</f>
        <v>0</v>
      </c>
      <c r="J93" s="78">
        <f>COUNTIF($E91:$E105,J90)</f>
        <v>0</v>
      </c>
      <c r="K93" s="78">
        <f>COUNTIF($E91:$E105,K90)</f>
        <v>0</v>
      </c>
    </row>
    <row r="94" spans="1:11" ht="15">
      <c r="A94" s="73">
        <v>4</v>
      </c>
      <c r="D94" s="75">
        <f>IF(ISNA(VLOOKUP(B94,'Entry List Master'!$A$2:$J$1058,2)),"",VLOOKUP(B94,'Entry List Master'!$A$2:$J$1058,2))</f>
      </c>
      <c r="E94" s="75">
        <f>IF(ISNA(VLOOKUP(B94,'Entry List Master'!$A$2:$J$1058,4)),"",VLOOKUP(B94,'Entry List Master'!$A$2:$J$1058,4))</f>
      </c>
      <c r="G94" s="76" t="s">
        <v>26</v>
      </c>
      <c r="H94" s="69">
        <f>SUM(H91:H93)</f>
        <v>0</v>
      </c>
      <c r="I94" s="69">
        <f>SUM(I91:I93)</f>
        <v>0</v>
      </c>
      <c r="J94" s="69">
        <f>SUM(J91:J93)</f>
        <v>0</v>
      </c>
      <c r="K94" s="69">
        <f>SUM(K91:K93)</f>
        <v>0</v>
      </c>
    </row>
    <row r="95" spans="1:5" ht="15">
      <c r="A95" s="73">
        <v>5</v>
      </c>
      <c r="D95" s="75">
        <f>IF(ISNA(VLOOKUP(B95,'Entry List Master'!$A$2:$J$1058,2)),"",VLOOKUP(B95,'Entry List Master'!$A$2:$J$1058,2))</f>
      </c>
      <c r="E95" s="75">
        <f>IF(ISNA(VLOOKUP(B95,'Entry List Master'!$A$2:$J$1058,4)),"",VLOOKUP(B95,'Entry List Master'!$A$2:$J$1058,4))</f>
      </c>
    </row>
    <row r="96" spans="1:5" ht="15">
      <c r="A96" s="73">
        <v>6</v>
      </c>
      <c r="D96" s="75">
        <f>IF(ISNA(VLOOKUP(B96,'Entry List Master'!$A$2:$J$1058,2)),"",VLOOKUP(B96,'Entry List Master'!$A$2:$J$1058,2))</f>
      </c>
      <c r="E96" s="75">
        <f>IF(ISNA(VLOOKUP(B96,'Entry List Master'!$A$2:$J$1058,4)),"",VLOOKUP(B96,'Entry List Master'!$A$2:$J$1058,4))</f>
      </c>
    </row>
    <row r="97" spans="1:5" ht="15">
      <c r="A97" s="73">
        <v>7</v>
      </c>
      <c r="D97" s="75">
        <f>IF(ISNA(VLOOKUP(B97,'Entry List Master'!$A$2:$J$1058,2)),"",VLOOKUP(B97,'Entry List Master'!$A$2:$J$1058,2))</f>
      </c>
      <c r="E97" s="75">
        <f>IF(ISNA(VLOOKUP(B97,'Entry List Master'!$A$2:$J$1058,4)),"",VLOOKUP(B97,'Entry List Master'!$A$2:$J$1058,4))</f>
      </c>
    </row>
    <row r="98" spans="1:5" ht="15">
      <c r="A98" s="73">
        <v>8</v>
      </c>
      <c r="D98" s="75">
        <f>IF(ISNA(VLOOKUP(B98,'Entry List Master'!$A$2:$J$1058,2)),"",VLOOKUP(B98,'Entry List Master'!$A$2:$J$1058,2))</f>
      </c>
      <c r="E98" s="75">
        <f>IF(ISNA(VLOOKUP(B98,'Entry List Master'!$A$2:$J$1058,4)),"",VLOOKUP(B98,'Entry List Master'!$A$2:$J$1058,4))</f>
      </c>
    </row>
    <row r="99" spans="1:5" ht="15">
      <c r="A99" s="73">
        <v>9</v>
      </c>
      <c r="D99" s="75">
        <f>IF(ISNA(VLOOKUP(B99,'Entry List Master'!$A$2:$J$1058,2)),"",VLOOKUP(B99,'Entry List Master'!$A$2:$J$1058,2))</f>
      </c>
      <c r="E99" s="75">
        <f>IF(ISNA(VLOOKUP(B99,'Entry List Master'!$A$2:$J$1058,4)),"",VLOOKUP(B99,'Entry List Master'!$A$2:$J$1058,4))</f>
      </c>
    </row>
    <row r="100" spans="1:5" ht="15">
      <c r="A100" s="73">
        <v>10</v>
      </c>
      <c r="D100" s="75">
        <f>IF(ISNA(VLOOKUP(B100,'Entry List Master'!$A$2:$J$1058,2)),"",VLOOKUP(B100,'Entry List Master'!$A$2:$J$1058,2))</f>
      </c>
      <c r="E100" s="75">
        <f>IF(ISNA(VLOOKUP(B100,'Entry List Master'!$A$2:$J$1058,4)),"",VLOOKUP(B100,'Entry List Master'!$A$2:$J$1058,4))</f>
      </c>
    </row>
    <row r="101" spans="1:5" ht="15">
      <c r="A101" s="73">
        <v>11</v>
      </c>
      <c r="D101" s="75">
        <f>IF(ISNA(VLOOKUP(B101,'Entry List Master'!$A$2:$J$1058,2)),"",VLOOKUP(B101,'Entry List Master'!$A$2:$J$1058,2))</f>
      </c>
      <c r="E101" s="75">
        <f>IF(ISNA(VLOOKUP(B101,'Entry List Master'!$A$2:$J$1058,4)),"",VLOOKUP(B101,'Entry List Master'!$A$2:$J$1058,4))</f>
      </c>
    </row>
    <row r="102" spans="1:5" ht="15">
      <c r="A102" s="73">
        <v>12</v>
      </c>
      <c r="D102" s="75">
        <f>IF(ISNA(VLOOKUP(B102,'Entry List Master'!$A$2:$J$1058,2)),"",VLOOKUP(B102,'Entry List Master'!$A$2:$J$1058,2))</f>
      </c>
      <c r="E102" s="75">
        <f>IF(ISNA(VLOOKUP(B102,'Entry List Master'!$A$2:$J$1058,4)),"",VLOOKUP(B102,'Entry List Master'!$A$2:$J$1058,4))</f>
      </c>
    </row>
    <row r="103" spans="1:5" ht="15">
      <c r="A103" s="73">
        <v>13</v>
      </c>
      <c r="D103" s="75">
        <f>IF(ISNA(VLOOKUP(B103,'Entry List Master'!$A$2:$J$1058,2)),"",VLOOKUP(B103,'Entry List Master'!$A$2:$J$1058,2))</f>
      </c>
      <c r="E103" s="75">
        <f>IF(ISNA(VLOOKUP(B103,'Entry List Master'!$A$2:$J$1058,4)),"",VLOOKUP(B103,'Entry List Master'!$A$2:$J$1058,4))</f>
      </c>
    </row>
    <row r="104" spans="1:5" ht="15">
      <c r="A104" s="73">
        <v>14</v>
      </c>
      <c r="D104" s="75">
        <f>IF(ISNA(VLOOKUP(B104,'Entry List Master'!$A$2:$J$1058,2)),"",VLOOKUP(B104,'Entry List Master'!$A$2:$J$1058,2))</f>
      </c>
      <c r="E104" s="75">
        <f>IF(ISNA(VLOOKUP(B104,'Entry List Master'!$A$2:$J$1058,4)),"",VLOOKUP(B104,'Entry List Master'!$A$2:$J$1058,4))</f>
      </c>
    </row>
    <row r="105" spans="1:5" ht="15">
      <c r="A105" s="73">
        <v>15</v>
      </c>
      <c r="D105" s="75">
        <f>IF(ISNA(VLOOKUP(B105,'Entry List Master'!$A$2:$J$1058,2)),"",VLOOKUP(B105,'Entry List Master'!$A$2:$J$1058,2))</f>
      </c>
      <c r="E105" s="75">
        <f>IF(ISNA(VLOOKUP(B105,'Entry List Master'!$A$2:$J$1058,4)),"",VLOOKUP(B105,'Entry List Master'!$A$2:$J$1058,4))</f>
      </c>
    </row>
    <row r="106" spans="4:5" ht="15">
      <c r="D106" s="75"/>
      <c r="E106" s="75"/>
    </row>
    <row r="107" spans="1:5" ht="15">
      <c r="A107" s="200" t="s">
        <v>6</v>
      </c>
      <c r="B107" s="200"/>
      <c r="C107" s="200"/>
      <c r="D107" s="200"/>
      <c r="E107" s="200"/>
    </row>
    <row r="108" spans="1:11" ht="15">
      <c r="A108" s="70" t="s">
        <v>14</v>
      </c>
      <c r="B108" s="70" t="s">
        <v>15</v>
      </c>
      <c r="C108" s="169" t="s">
        <v>16</v>
      </c>
      <c r="D108" s="70" t="s">
        <v>13</v>
      </c>
      <c r="E108" s="70" t="s">
        <v>1</v>
      </c>
      <c r="H108" s="71" t="s">
        <v>30</v>
      </c>
      <c r="I108" s="72" t="s">
        <v>35</v>
      </c>
      <c r="J108" s="71" t="s">
        <v>34</v>
      </c>
      <c r="K108" s="71" t="s">
        <v>168</v>
      </c>
    </row>
    <row r="109" spans="1:11" ht="15">
      <c r="A109" s="73">
        <v>1</v>
      </c>
      <c r="D109" s="75">
        <f>IF(ISNA(VLOOKUP(B109,'Entry List Master'!$A$2:$J$1058,2)),"",VLOOKUP(B109,'Entry List Master'!$A$2:$J$1058,2))</f>
      </c>
      <c r="E109" s="75">
        <f>IF(ISNA(VLOOKUP(B109,'Entry List Master'!$A$2:$J$1058,4)),"",VLOOKUP(B109,'Entry List Master'!$A$2:$J$1058,4))</f>
      </c>
      <c r="G109" s="76" t="s">
        <v>25</v>
      </c>
      <c r="H109" s="69">
        <f>IF(AND($A109=1,$E109=$H108),14,0)+IF(AND($A110=2,$E110=$H108),11,0)+IF(AND($A111=3,$E111=$H108),9,0)+IF(AND($A112=4,$E127=$H108),8,0)+IF(AND($A113=5,$E112=$H108),7,0)+IF(AND($A114=6,$E113=$H108),6,0)+IF(AND($A115=7,$E114=$H108),5,0)+IF(AND($A116=8,$E115=$H108),4,0)+IF(AND($A117=9,$E116=$H108),3,0)+IF(AND($A118=10,$E118=$H108),2,0)+IF(AND($A119=11,$E119=$H108),1,0)+IF(AND($A120=12,$E120=$H108),1,0)</f>
        <v>0</v>
      </c>
      <c r="I109" s="69">
        <f>IF(AND($A109=1,$E109=$I108),14,0)+IF(AND($A110=2,$E110=$I108),11,0)+IF(AND($A111=3,$E111=$I108),9,0)+IF(AND($A112=4,$E127=$I108),8,0)+IF(AND($A113=5,$E112=$I108),7,0)+IF(AND($A114=6,$E113=$I108),6,0)+IF(AND($A115=7,$E114=$I108),5,0)+IF(AND($A116=8,$E115=$I108),4,0)+IF(AND($A117=9,$E116=$I108),3,0)+IF(AND($A118=10,$E118=$I108),2,0)+IF(AND($A119=11,$E119=$I108),1,0)+IF(AND($A120=12,$E120=$I108),1,0)</f>
        <v>0</v>
      </c>
      <c r="J109" s="69">
        <f>IF(AND($A109=1,$E109=$J108),14,0)+IF(AND($A110=2,$E110=$J108),11,0)+IF(AND($A111=3,$E111=$J108),9,0)+IF(AND($A112=4,$E127=$J108),8,0)+IF(AND($A113=5,$E112=$J108),7,0)+IF(AND($A114=6,$E113=$J108),6,0)+IF(AND($A115=7,$E114=$J108),5,0)+IF(AND($A116=8,$E115=$J108),4,0)+IF(AND($A117=9,$E116=$J108),3,0)+IF(AND($A118=10,$E118=$J108),2,0)+IF(AND($A119=11,$E119=J108),1,0)+IF(AND($A120=12,$E120=$J108),1,0)</f>
        <v>0</v>
      </c>
      <c r="K109" s="69">
        <f>IF(AND($A109=1,$E109=$K108),14,0)+IF(AND($A110=2,$E110=$K108),11,0)+IF(AND($A111=3,$E111=$K108),9,0)+IF(AND($A112=4,$E127=$K108),8,0)+IF(AND($A113=5,$E112=$K108),7,0)+IF(AND($A114=6,$E113=$K108),6,0)+IF(AND($A115=7,$E114=$K108),5,0)+IF(AND($A116=8,$E115=$K108),4,0)+IF(AND($A117=9,$E116=$K108),3,0)+IF(AND($A118=10,$E118=$K108),2,0)+IF(AND($A119=11,$E119=K108),1,0)+IF(AND($A120=12,$E120=$K108),1,0)</f>
        <v>0</v>
      </c>
    </row>
    <row r="110" spans="1:11" ht="15">
      <c r="A110" s="73">
        <v>2</v>
      </c>
      <c r="D110" s="75">
        <f>IF(ISNA(VLOOKUP(B110,'Entry List Master'!$A$2:$J$1058,2)),"",VLOOKUP(B110,'Entry List Master'!$A$2:$J$1058,2))</f>
      </c>
      <c r="E110" s="75">
        <f>IF(ISNA(VLOOKUP(B110,'Entry List Master'!$A$2:$J$1058,4)),"",VLOOKUP(B110,'Entry List Master'!$A$2:$J$1058,4))</f>
      </c>
      <c r="G110" s="76" t="s">
        <v>27</v>
      </c>
      <c r="H110" s="77">
        <f>IF($H111&gt;=10,3,IF($H111&gt;=8,2,IF($H111&gt;=6,1,0)))</f>
        <v>0</v>
      </c>
      <c r="I110" s="77">
        <f>IF($I111&gt;=10,3,IF($I111&gt;=8,2,IF($I111&gt;=6,1,0)))</f>
        <v>0</v>
      </c>
      <c r="J110" s="77">
        <f>IF($J111&gt;=10,3,IF($J111&gt;=8,2,IF($J111&gt;=6,1,0)))</f>
        <v>0</v>
      </c>
      <c r="K110" s="77">
        <f>IF($K111&gt;=10,3,IF($K111&gt;=8,2,IF($K111&gt;=6,1,0)))</f>
        <v>0</v>
      </c>
    </row>
    <row r="111" spans="1:11" ht="15">
      <c r="A111" s="73">
        <v>3</v>
      </c>
      <c r="D111" s="75">
        <f>IF(ISNA(VLOOKUP(B111,'Entry List Master'!$A$2:$J$1058,2)),"",VLOOKUP(B111,'Entry List Master'!$A$2:$J$1058,2))</f>
      </c>
      <c r="E111" s="75">
        <f>IF(ISNA(VLOOKUP(B111,'Entry List Master'!$A$2:$J$1058,4)),"",VLOOKUP(B111,'Entry List Master'!$A$2:$J$1058,4))</f>
      </c>
      <c r="G111" s="76" t="s">
        <v>51</v>
      </c>
      <c r="H111" s="78">
        <f>COUNTIF($E109:$E120,H108)</f>
        <v>0</v>
      </c>
      <c r="I111" s="78">
        <f>COUNTIF($E109:$E120,I108)</f>
        <v>0</v>
      </c>
      <c r="J111" s="78">
        <f>COUNTIF($E109:$E120,J108)</f>
        <v>0</v>
      </c>
      <c r="K111" s="78">
        <f>COUNTIF($E109:$E120,K108)</f>
        <v>0</v>
      </c>
    </row>
    <row r="112" spans="1:11" ht="15">
      <c r="A112" s="73">
        <v>4</v>
      </c>
      <c r="D112" s="75">
        <f>IF(ISNA(VLOOKUP(B112,'Entry List Master'!$A$2:$J$1058,2)),"",VLOOKUP(B112,'Entry List Master'!$A$2:$J$1058,2))</f>
      </c>
      <c r="E112" s="75">
        <f>IF(ISNA(VLOOKUP(B112,'Entry List Master'!$A$2:$J$1058,4)),"",VLOOKUP(B112,'Entry List Master'!$A$2:$J$1058,4))</f>
      </c>
      <c r="G112" s="76" t="s">
        <v>26</v>
      </c>
      <c r="H112" s="69">
        <f>SUM(H109:H111)</f>
        <v>0</v>
      </c>
      <c r="I112" s="69">
        <f>SUM(I109:I111)</f>
        <v>0</v>
      </c>
      <c r="J112" s="69">
        <f>SUM(J109:J111)</f>
        <v>0</v>
      </c>
      <c r="K112" s="69">
        <f>SUM(K109:K111)</f>
        <v>0</v>
      </c>
    </row>
    <row r="113" spans="1:5" ht="15">
      <c r="A113" s="73">
        <v>5</v>
      </c>
      <c r="D113" s="75">
        <f>IF(ISNA(VLOOKUP(B113,'Entry List Master'!$A$2:$J$1058,2)),"",VLOOKUP(B113,'Entry List Master'!$A$2:$J$1058,2))</f>
      </c>
      <c r="E113" s="75">
        <f>IF(ISNA(VLOOKUP(B113,'Entry List Master'!$A$2:$J$1058,4)),"",VLOOKUP(B113,'Entry List Master'!$A$2:$J$1058,4))</f>
      </c>
    </row>
    <row r="114" spans="1:5" ht="15">
      <c r="A114" s="73">
        <v>6</v>
      </c>
      <c r="D114" s="75">
        <f>IF(ISNA(VLOOKUP(B114,'Entry List Master'!$A$2:$J$1058,2)),"",VLOOKUP(B114,'Entry List Master'!$A$2:$J$1058,2))</f>
      </c>
      <c r="E114" s="75">
        <f>IF(ISNA(VLOOKUP(B114,'Entry List Master'!$A$2:$J$1058,4)),"",VLOOKUP(B114,'Entry List Master'!$A$2:$J$1058,4))</f>
      </c>
    </row>
    <row r="115" spans="1:5" ht="15">
      <c r="A115" s="73">
        <v>7</v>
      </c>
      <c r="D115" s="75">
        <f>IF(ISNA(VLOOKUP(B115,'Entry List Master'!$A$2:$J$1058,2)),"",VLOOKUP(B115,'Entry List Master'!$A$2:$J$1058,2))</f>
      </c>
      <c r="E115" s="75">
        <f>IF(ISNA(VLOOKUP(B115,'Entry List Master'!$A$2:$J$1058,4)),"",VLOOKUP(B115,'Entry List Master'!$A$2:$J$1058,4))</f>
      </c>
    </row>
    <row r="116" spans="1:5" ht="15">
      <c r="A116" s="73">
        <v>8</v>
      </c>
      <c r="D116" s="75">
        <f>IF(ISNA(VLOOKUP(B116,'Entry List Master'!$A$2:$J$1058,2)),"",VLOOKUP(B116,'Entry List Master'!$A$2:$J$1058,2))</f>
      </c>
      <c r="E116" s="75">
        <f>IF(ISNA(VLOOKUP(B116,'Entry List Master'!$A$2:$J$1058,4)),"",VLOOKUP(B116,'Entry List Master'!$A$2:$J$1058,4))</f>
      </c>
    </row>
    <row r="117" spans="1:5" ht="15">
      <c r="A117" s="73">
        <v>9</v>
      </c>
      <c r="D117" s="75">
        <f>IF(ISNA(VLOOKUP(B117,'Entry List Master'!$A$2:$J$1058,2)),"",VLOOKUP(B117,'Entry List Master'!$A$2:$J$1058,2))</f>
      </c>
      <c r="E117" s="75">
        <f>IF(ISNA(VLOOKUP(B117,'Entry List Master'!$A$2:$J$1058,4)),"",VLOOKUP(B117,'Entry List Master'!$A$2:$J$1058,4))</f>
      </c>
    </row>
    <row r="118" spans="1:5" ht="15">
      <c r="A118" s="73">
        <v>10</v>
      </c>
      <c r="D118" s="75">
        <f>IF(ISNA(VLOOKUP(B118,'Entry List Master'!$A$2:$J$1058,2)),"",VLOOKUP(B118,'Entry List Master'!$A$2:$J$1058,2))</f>
      </c>
      <c r="E118" s="75">
        <f>IF(ISNA(VLOOKUP(B118,'Entry List Master'!$A$2:$J$1058,4)),"",VLOOKUP(B118,'Entry List Master'!$A$2:$J$1058,4))</f>
      </c>
    </row>
    <row r="119" spans="1:5" ht="15">
      <c r="A119" s="73">
        <v>11</v>
      </c>
      <c r="D119" s="75">
        <f>IF(ISNA(VLOOKUP(B119,'Entry List Master'!$A$2:$J$1058,2)),"",VLOOKUP(B119,'Entry List Master'!$A$2:$J$1058,2))</f>
      </c>
      <c r="E119" s="75">
        <f>IF(ISNA(VLOOKUP(B119,'Entry List Master'!$A$2:$J$1058,4)),"",VLOOKUP(B119,'Entry List Master'!$A$2:$J$1058,4))</f>
      </c>
    </row>
    <row r="120" spans="1:5" ht="15">
      <c r="A120" s="73">
        <v>12</v>
      </c>
      <c r="D120" s="75">
        <f>IF(ISNA(VLOOKUP(B120,'Entry List Master'!$A$2:$J$1058,2)),"",VLOOKUP(B120,'Entry List Master'!$A$2:$J$1058,2))</f>
      </c>
      <c r="E120" s="75">
        <f>IF(ISNA(VLOOKUP(B120,'Entry List Master'!$A$2:$J$1058,4)),"",VLOOKUP(B120,'Entry List Master'!$A$2:$J$1058,4))</f>
      </c>
    </row>
    <row r="122" spans="1:5" ht="15">
      <c r="A122" s="200" t="s">
        <v>4</v>
      </c>
      <c r="B122" s="200"/>
      <c r="C122" s="200"/>
      <c r="D122" s="200"/>
      <c r="E122" s="200"/>
    </row>
    <row r="123" spans="1:11" ht="15">
      <c r="A123" s="70" t="s">
        <v>14</v>
      </c>
      <c r="B123" s="70" t="s">
        <v>15</v>
      </c>
      <c r="C123" s="169" t="s">
        <v>16</v>
      </c>
      <c r="D123" s="70" t="s">
        <v>13</v>
      </c>
      <c r="E123" s="70" t="s">
        <v>1</v>
      </c>
      <c r="H123" s="71" t="s">
        <v>30</v>
      </c>
      <c r="I123" s="72" t="s">
        <v>35</v>
      </c>
      <c r="J123" s="71" t="s">
        <v>34</v>
      </c>
      <c r="K123" s="71" t="s">
        <v>168</v>
      </c>
    </row>
    <row r="124" spans="1:11" ht="15">
      <c r="A124" s="73">
        <v>1</v>
      </c>
      <c r="D124" s="75">
        <f>IF(ISNA(VLOOKUP(B124,'Entry List Master'!$A$2:$J$1058,2)),"",VLOOKUP(B124,'Entry List Master'!$A$2:$J$1058,2))</f>
      </c>
      <c r="E124" s="75">
        <f>IF(ISNA(VLOOKUP(B124,'Entry List Master'!$A$2:$J$1058,4)),"",VLOOKUP(B124,'Entry List Master'!$A$2:$J$1058,4))</f>
      </c>
      <c r="G124" s="76" t="s">
        <v>25</v>
      </c>
      <c r="H124" s="69">
        <f>IF(AND($A124=1,$E124=$H123),14,0)+IF(AND($A125=2,$E125=$H123),11,0)+IF(AND($A126=3,$E126=$H123),9,0)+IF(AND($A127=4,$E142=$H123),8,0)+IF(AND($A128=5,$E128=$H123),7,0)+IF(AND($A129=6,$E129=$H123),6,0)+IF(AND($A130=7,$E130=$H123),5,0)+IF(AND($A131=8,$E131=$H123),4,0)+IF(AND($A132=9,$E132=$H123),3,0)+IF(AND($A133=10,$E133=$H123),2,0)+IF(AND($A134=11,$E134=$H123),1,0)+IF(AND($A135=12,$E135=$H123),1,0)</f>
        <v>0</v>
      </c>
      <c r="I124" s="69">
        <f>IF(AND($A124=1,$E124=$I123),14,0)+IF(AND($A125=2,$E125=$I123),11,0)+IF(AND($A126=3,$E126=$I123),9,0)+IF(AND($A127=4,$E142=$I123),8,0)+IF(AND($A128=5,$E128=$I123),7,0)+IF(AND($A129=6,$E129=$I123),6,0)+IF(AND($A130=7,$E130=$I123),5,0)+IF(AND($A131=8,$E131=$I123),4,0)+IF(AND($A132=9,$E132=$I123),3,0)+IF(AND($A133=10,$E133=$I123),2,0)+IF(AND($A134=11,$E134=$I123),1,0)+IF(AND($A135=12,$E135=$I123),1,0)</f>
        <v>0</v>
      </c>
      <c r="J124" s="69">
        <f>IF(AND($A124=1,$E124=$J123),14,0)+IF(AND($A125=2,$E125=$J123),11,0)+IF(AND($A126=3,$E126=$J123),9,0)+IF(AND($A127=4,$E142=$J123),8,0)+IF(AND($A128=5,$E128=$J123),7,0)+IF(AND($A129=6,$E129=$J123),6,0)+IF(AND($A130=7,$E130=$J123),5,0)+IF(AND($A131=8,$E131=$J123),4,0)+IF(AND($A132=9,$E132=$J123),3,0)+IF(AND($A133=10,$E133=$J123),2,0)+IF(AND($A134=11,$E134=J123),1,0)+IF(AND($A135=12,$E135=$J123),1,0)</f>
        <v>0</v>
      </c>
      <c r="K124" s="69">
        <f>IF(AND($A124=1,$E124=$K123),14,0)+IF(AND($A125=2,$E125=$K123),11,0)+IF(AND($A126=3,$E126=$K123),9,0)+IF(AND($A127=4,$E142=$K123),8,0)+IF(AND($A128=5,$E128=$K123),7,0)+IF(AND($A129=6,$E129=$K123),6,0)+IF(AND($A130=7,$E130=$K123),5,0)+IF(AND($A131=8,$E131=$K123),4,0)+IF(AND($A132=9,$E132=$K123),3,0)+IF(AND($A133=10,$E133=$K123),2,0)+IF(AND($A134=11,$E134=K123),1,0)+IF(AND($A135=12,$E135=$K123),1,0)</f>
        <v>0</v>
      </c>
    </row>
    <row r="125" spans="1:11" ht="15">
      <c r="A125" s="73">
        <v>2</v>
      </c>
      <c r="D125" s="75">
        <f>IF(ISNA(VLOOKUP(B125,'Entry List Master'!$A$2:$J$1058,2)),"",VLOOKUP(B125,'Entry List Master'!$A$2:$J$1058,2))</f>
      </c>
      <c r="E125" s="75">
        <f>IF(ISNA(VLOOKUP(B125,'Entry List Master'!$A$2:$J$1058,4)),"",VLOOKUP(B125,'Entry List Master'!$A$2:$J$1058,4))</f>
      </c>
      <c r="G125" s="76" t="s">
        <v>27</v>
      </c>
      <c r="H125" s="77">
        <f>IF($H126&gt;=10,3,IF($H126&gt;=8,2,IF($H126&gt;=6,1,0)))</f>
        <v>0</v>
      </c>
      <c r="I125" s="77">
        <f>IF($I126&gt;=10,3,IF($I126&gt;=8,2,IF($I126&gt;=6,1,0)))</f>
        <v>0</v>
      </c>
      <c r="J125" s="77">
        <f>IF($J126&gt;=10,3,IF($J126&gt;=8,2,IF($J126&gt;=6,1,0)))</f>
        <v>0</v>
      </c>
      <c r="K125" s="77">
        <f>IF($K126&gt;=10,3,IF($K126&gt;=8,2,IF($K126&gt;=6,1,0)))</f>
        <v>0</v>
      </c>
    </row>
    <row r="126" spans="1:11" ht="15">
      <c r="A126" s="73">
        <v>3</v>
      </c>
      <c r="D126" s="75">
        <f>IF(ISNA(VLOOKUP(B126,'Entry List Master'!$A$2:$J$1058,2)),"",VLOOKUP(B126,'Entry List Master'!$A$2:$J$1058,2))</f>
      </c>
      <c r="E126" s="75">
        <f>IF(ISNA(VLOOKUP(B126,'Entry List Master'!$A$2:$J$1058,4)),"",VLOOKUP(B126,'Entry List Master'!$A$2:$J$1058,4))</f>
      </c>
      <c r="G126" s="76" t="s">
        <v>51</v>
      </c>
      <c r="H126" s="78">
        <f>COUNTIF($E124:$E137,H123)</f>
        <v>0</v>
      </c>
      <c r="I126" s="78">
        <f>COUNTIF($E124:$E137,I123)</f>
        <v>0</v>
      </c>
      <c r="J126" s="78">
        <f>COUNTIF($E124:$E137,J123)</f>
        <v>0</v>
      </c>
      <c r="K126" s="78">
        <f>COUNTIF($E124:$E137,K123)</f>
        <v>0</v>
      </c>
    </row>
    <row r="127" spans="1:11" ht="15">
      <c r="A127" s="73">
        <v>4</v>
      </c>
      <c r="D127" s="75">
        <f>IF(ISNA(VLOOKUP(B127,'Entry List Master'!$A$2:$J$1058,2)),"",VLOOKUP(B127,'Entry List Master'!$A$2:$J$1058,2))</f>
      </c>
      <c r="E127" s="75">
        <f>IF(ISNA(VLOOKUP(B127,'Entry List Master'!$A$2:$J$1058,4)),"",VLOOKUP(B127,'Entry List Master'!$A$2:$J$1058,4))</f>
      </c>
      <c r="G127" s="76" t="s">
        <v>26</v>
      </c>
      <c r="H127" s="69">
        <f>SUM(H124:H126)</f>
        <v>0</v>
      </c>
      <c r="I127" s="69">
        <f>SUM(I124:I126)</f>
        <v>0</v>
      </c>
      <c r="J127" s="69">
        <f>SUM(J124:J126)</f>
        <v>0</v>
      </c>
      <c r="K127" s="69">
        <f>SUM(K124:K126)</f>
        <v>0</v>
      </c>
    </row>
    <row r="128" spans="1:5" ht="15">
      <c r="A128" s="73">
        <v>5</v>
      </c>
      <c r="D128" s="75">
        <f>IF(ISNA(VLOOKUP(B128,'Entry List Master'!$A$2:$J$1058,2)),"",VLOOKUP(B128,'Entry List Master'!$A$2:$J$1058,2))</f>
      </c>
      <c r="E128" s="75">
        <f>IF(ISNA(VLOOKUP(B128,'Entry List Master'!$A$2:$J$1058,4)),"",VLOOKUP(B128,'Entry List Master'!$A$2:$J$1058,4))</f>
      </c>
    </row>
    <row r="129" spans="1:5" ht="15">
      <c r="A129" s="73">
        <v>6</v>
      </c>
      <c r="D129" s="75">
        <f>IF(ISNA(VLOOKUP(B129,'Entry List Master'!$A$2:$J$1058,2)),"",VLOOKUP(B129,'Entry List Master'!$A$2:$J$1058,2))</f>
      </c>
      <c r="E129" s="75">
        <f>IF(ISNA(VLOOKUP(B129,'Entry List Master'!$A$2:$J$1058,4)),"",VLOOKUP(B129,'Entry List Master'!$A$2:$J$1058,4))</f>
      </c>
    </row>
    <row r="130" spans="1:5" ht="15">
      <c r="A130" s="73">
        <v>7</v>
      </c>
      <c r="D130" s="75">
        <f>IF(ISNA(VLOOKUP(B130,'Entry List Master'!$A$2:$J$1058,2)),"",VLOOKUP(B130,'Entry List Master'!$A$2:$J$1058,2))</f>
      </c>
      <c r="E130" s="75">
        <f>IF(ISNA(VLOOKUP(B130,'Entry List Master'!$A$2:$J$1058,4)),"",VLOOKUP(B130,'Entry List Master'!$A$2:$J$1058,4))</f>
      </c>
    </row>
    <row r="131" spans="1:5" ht="15">
      <c r="A131" s="73">
        <v>8</v>
      </c>
      <c r="D131" s="75">
        <f>IF(ISNA(VLOOKUP(B131,'Entry List Master'!$A$2:$J$1058,2)),"",VLOOKUP(B131,'Entry List Master'!$A$2:$J$1058,2))</f>
      </c>
      <c r="E131" s="75">
        <f>IF(ISNA(VLOOKUP(B131,'Entry List Master'!$A$2:$J$1058,4)),"",VLOOKUP(B131,'Entry List Master'!$A$2:$J$1058,4))</f>
      </c>
    </row>
    <row r="132" spans="1:5" ht="15">
      <c r="A132" s="73">
        <v>9</v>
      </c>
      <c r="D132" s="75">
        <f>IF(ISNA(VLOOKUP(B132,'Entry List Master'!$A$2:$J$1058,2)),"",VLOOKUP(B132,'Entry List Master'!$A$2:$J$1058,2))</f>
      </c>
      <c r="E132" s="75">
        <f>IF(ISNA(VLOOKUP(B132,'Entry List Master'!$A$2:$J$1058,4)),"",VLOOKUP(B132,'Entry List Master'!$A$2:$J$1058,4))</f>
      </c>
    </row>
    <row r="133" spans="1:5" ht="15">
      <c r="A133" s="73">
        <v>10</v>
      </c>
      <c r="D133" s="75">
        <f>IF(ISNA(VLOOKUP(B133,'Entry List Master'!$A$2:$J$1058,2)),"",VLOOKUP(B133,'Entry List Master'!$A$2:$J$1058,2))</f>
      </c>
      <c r="E133" s="75">
        <f>IF(ISNA(VLOOKUP(B133,'Entry List Master'!$A$2:$J$1058,4)),"",VLOOKUP(B133,'Entry List Master'!$A$2:$J$1058,4))</f>
      </c>
    </row>
    <row r="134" spans="1:5" ht="15">
      <c r="A134" s="73">
        <v>11</v>
      </c>
      <c r="D134" s="75">
        <f>IF(ISNA(VLOOKUP(B134,'Entry List Master'!$A$2:$J$1058,2)),"",VLOOKUP(B134,'Entry List Master'!$A$2:$J$1058,2))</f>
      </c>
      <c r="E134" s="75">
        <f>IF(ISNA(VLOOKUP(B134,'Entry List Master'!$A$2:$J$1058,4)),"",VLOOKUP(B134,'Entry List Master'!$A$2:$J$1058,4))</f>
      </c>
    </row>
    <row r="135" spans="1:5" ht="15">
      <c r="A135" s="73">
        <v>12</v>
      </c>
      <c r="D135" s="75">
        <f>IF(ISNA(VLOOKUP(B135,'Entry List Master'!$A$2:$J$1058,2)),"",VLOOKUP(B135,'Entry List Master'!$A$2:$J$1058,2))</f>
      </c>
      <c r="E135" s="75">
        <f>IF(ISNA(VLOOKUP(B135,'Entry List Master'!$A$2:$J$1058,4)),"",VLOOKUP(B135,'Entry List Master'!$A$2:$J$1058,4))</f>
      </c>
    </row>
    <row r="136" spans="1:5" ht="15">
      <c r="A136" s="73">
        <v>13</v>
      </c>
      <c r="D136" s="75">
        <f>IF(ISNA(VLOOKUP(B136,'Entry List Master'!$A$2:$J$1058,2)),"",VLOOKUP(B136,'Entry List Master'!$A$2:$J$1058,2))</f>
      </c>
      <c r="E136" s="75">
        <f>IF(ISNA(VLOOKUP(B136,'Entry List Master'!$A$2:$J$1058,4)),"",VLOOKUP(B136,'Entry List Master'!$A$2:$J$1058,4))</f>
      </c>
    </row>
    <row r="137" spans="1:5" ht="15">
      <c r="A137" s="73">
        <v>14</v>
      </c>
      <c r="D137" s="75">
        <f>IF(ISNA(VLOOKUP(B137,'Entry List Master'!$A$2:$J$1058,2)),"",VLOOKUP(B137,'Entry List Master'!$A$2:$J$1058,2))</f>
      </c>
      <c r="E137" s="75">
        <f>IF(ISNA(VLOOKUP(B137,'Entry List Master'!$A$2:$J$1058,4)),"",VLOOKUP(B137,'Entry List Master'!$A$2:$J$1058,4))</f>
      </c>
    </row>
    <row r="139" spans="1:5" ht="15">
      <c r="A139" s="200" t="s">
        <v>21</v>
      </c>
      <c r="B139" s="200"/>
      <c r="C139" s="200"/>
      <c r="D139" s="200"/>
      <c r="E139" s="200"/>
    </row>
    <row r="140" spans="1:11" ht="15">
      <c r="A140" s="70" t="s">
        <v>14</v>
      </c>
      <c r="B140" s="70" t="s">
        <v>15</v>
      </c>
      <c r="C140" s="169" t="s">
        <v>16</v>
      </c>
      <c r="D140" s="70" t="s">
        <v>13</v>
      </c>
      <c r="E140" s="70" t="s">
        <v>1</v>
      </c>
      <c r="H140" s="71" t="s">
        <v>30</v>
      </c>
      <c r="I140" s="72" t="s">
        <v>35</v>
      </c>
      <c r="J140" s="71" t="s">
        <v>34</v>
      </c>
      <c r="K140" s="71" t="s">
        <v>168</v>
      </c>
    </row>
    <row r="141" spans="1:11" ht="15">
      <c r="A141" s="73">
        <v>1</v>
      </c>
      <c r="D141" s="75">
        <f>IF(ISNA(VLOOKUP(B141,'Entry List Master'!$A$2:$J$1058,2)),"",VLOOKUP(B141,'Entry List Master'!$A$2:$J$1058,2))</f>
      </c>
      <c r="E141" s="75">
        <f>IF(ISNA(VLOOKUP(B141,'Entry List Master'!$A$2:$J$1058,4)),"",VLOOKUP(B141,'Entry List Master'!$A$2:$J$1058,4))</f>
      </c>
      <c r="G141" s="76" t="s">
        <v>25</v>
      </c>
      <c r="H141" s="69">
        <f>IF(AND($A141=1,$E141=$H140),14,0)+IF(AND($A142=2,$E142=$H140),11,0)+IF(AND($A143=3,$E143=$H140),9,0)+IF(AND($A144=4,$E144=$H140),8,0)+IF(AND($A145=5,$E145=$H140),7,0)+IF(AND($A146=6,$E146=$H140),6,0)+IF(AND($A147=7,$E147=$H140),5,0)+IF(AND($A148=8,$E148=$H140),4,0)+IF(AND($A149=9,$E149=$H140),3,0)+IF(AND($A150=10,$E150=$H140),2,0)+IF(AND($A151=11,$E151=$H140),1,0)+IF(AND($A152=12,$E152=$H140),1,0)</f>
        <v>0</v>
      </c>
      <c r="I141" s="69">
        <f>IF(AND($A141=1,$E141=$I140),14,0)+IF(AND($A142=2,$E142=$I140),11,0)+IF(AND($A143=3,$E143=$I140),9,0)+IF(AND($A144=4,$E144=$I140),8,0)+IF(AND($A145=5,$E145=$I140),7,0)+IF(AND($A146=6,$E146=$I140),6,0)+IF(AND($A147=7,$E147=$I140),5,0)+IF(AND($A148=8,$E148=$I140),4,0)+IF(AND($A149=9,$E149=$I140),3,0)+IF(AND($A150=10,$E150=$I140),2,0)+IF(AND($A151=11,$E151=$I140),1,0)+IF(AND($A152=12,$E152=$I140),1,0)</f>
        <v>0</v>
      </c>
      <c r="J141" s="69">
        <f>IF(AND($A141=1,$E141=$J140),14,0)+IF(AND($A142=2,$E142=$J140),11,0)+IF(AND($A143=3,$E143=$J140),9,0)+IF(AND($A144=4,$E144=$J140),8,0)+IF(AND($A145=5,$E145=$J140),7,0)+IF(AND($A146=6,$E146=$J140),6,0)+IF(AND($A147=7,$E147=$J140),5,0)+IF(AND($A148=8,$E148=$J140),4,0)+IF(AND($A149=9,$E149=$J140),3,0)+IF(AND($A150=10,$E150=$J140),2,0)+IF(AND($A151=11,$E151=J140),1,0)+IF(AND($A152=12,$E152=$J140),1,0)</f>
        <v>0</v>
      </c>
      <c r="K141" s="69">
        <f>IF(AND($A141=1,$E141=$K140),14,0)+IF(AND($A142=2,$E142=$K140),11,0)+IF(AND($A143=3,$E143=$K140),9,0)+IF(AND($A144=4,$E144=$K140),8,0)+IF(AND($A145=5,$E145=$K140),7,0)+IF(AND($A146=6,$E146=$K140),6,0)+IF(AND($A147=7,$E147=$K140),5,0)+IF(AND($A148=8,$E148=$K140),4,0)+IF(AND($A149=9,$E149=$K140),3,0)+IF(AND($A150=10,$E150=$K140),2,0)+IF(AND($A151=11,$E151=K140),1,0)+IF(AND($A152=12,$E152=$K140),1,0)</f>
        <v>0</v>
      </c>
    </row>
    <row r="142" spans="1:11" ht="15">
      <c r="A142" s="73">
        <v>2</v>
      </c>
      <c r="D142" s="75">
        <f>IF(ISNA(VLOOKUP(B142,'Entry List Master'!$A$2:$J$1058,2)),"",VLOOKUP(B142,'Entry List Master'!$A$2:$J$1058,2))</f>
      </c>
      <c r="E142" s="75">
        <f>IF(ISNA(VLOOKUP(B142,'Entry List Master'!$A$2:$J$1058,4)),"",VLOOKUP(B142,'Entry List Master'!$A$2:$J$1058,4))</f>
      </c>
      <c r="G142" s="76" t="s">
        <v>27</v>
      </c>
      <c r="H142" s="77">
        <f>IF($H143&gt;=10,3,IF($H143&gt;=8,2,IF($H143&gt;=6,1,0)))</f>
        <v>0</v>
      </c>
      <c r="I142" s="77">
        <f>IF($I143&gt;=10,3,IF($I143&gt;=8,2,IF($I143&gt;=6,1,0)))</f>
        <v>0</v>
      </c>
      <c r="J142" s="77">
        <f>IF($J143&gt;=10,3,IF($J143&gt;=8,2,IF($J143&gt;=6,1,0)))</f>
        <v>0</v>
      </c>
      <c r="K142" s="77">
        <f>IF($K143&gt;=10,3,IF($K143&gt;=8,2,IF($K143&gt;=6,1,0)))</f>
        <v>0</v>
      </c>
    </row>
    <row r="143" spans="1:11" ht="15">
      <c r="A143" s="73">
        <v>3</v>
      </c>
      <c r="D143" s="75">
        <f>IF(ISNA(VLOOKUP(B143,'Entry List Master'!$A$2:$J$1058,2)),"",VLOOKUP(B143,'Entry List Master'!$A$2:$J$1058,2))</f>
      </c>
      <c r="E143" s="75">
        <f>IF(ISNA(VLOOKUP(B143,'Entry List Master'!$A$2:$J$1058,4)),"",VLOOKUP(B143,'Entry List Master'!$A$2:$J$1058,4))</f>
      </c>
      <c r="G143" s="76" t="s">
        <v>51</v>
      </c>
      <c r="H143" s="78">
        <f>COUNTIF($E141:$E152,H140)</f>
        <v>0</v>
      </c>
      <c r="I143" s="78">
        <f>COUNTIF($E141:$E152,I140)</f>
        <v>0</v>
      </c>
      <c r="J143" s="78">
        <f>COUNTIF($E141:$E152,J140)</f>
        <v>0</v>
      </c>
      <c r="K143" s="78">
        <f>COUNTIF($E141:$E152,K140)</f>
        <v>0</v>
      </c>
    </row>
    <row r="144" spans="1:11" ht="15">
      <c r="A144" s="73">
        <v>4</v>
      </c>
      <c r="D144" s="75">
        <f>IF(ISNA(VLOOKUP(B144,'Entry List Master'!$A$2:$J$1058,2)),"",VLOOKUP(B144,'Entry List Master'!$A$2:$J$1058,2))</f>
      </c>
      <c r="E144" s="75">
        <f>IF(ISNA(VLOOKUP(B144,'Entry List Master'!$A$2:$J$1058,4)),"",VLOOKUP(B144,'Entry List Master'!$A$2:$J$1058,4))</f>
      </c>
      <c r="G144" s="76" t="s">
        <v>26</v>
      </c>
      <c r="H144" s="69">
        <f>SUM(H141:H143)</f>
        <v>0</v>
      </c>
      <c r="I144" s="69">
        <f>SUM(I141:I143)</f>
        <v>0</v>
      </c>
      <c r="J144" s="69">
        <f>SUM(J141:J143)</f>
        <v>0</v>
      </c>
      <c r="K144" s="69">
        <f>SUM(K141:K143)</f>
        <v>0</v>
      </c>
    </row>
    <row r="145" spans="1:5" ht="15">
      <c r="A145" s="73">
        <v>5</v>
      </c>
      <c r="C145" s="69"/>
      <c r="D145" s="75">
        <f>IF(ISNA(VLOOKUP(B145,'Entry List Master'!$A$2:$J$1058,2)),"",VLOOKUP(B145,'Entry List Master'!$A$2:$J$1058,2))</f>
      </c>
      <c r="E145" s="75">
        <f>IF(ISNA(VLOOKUP(B145,'Entry List Master'!$A$2:$J$1058,4)),"",VLOOKUP(B145,'Entry List Master'!$A$2:$J$1058,4))</f>
      </c>
    </row>
    <row r="146" spans="1:5" ht="15">
      <c r="A146" s="73">
        <v>6</v>
      </c>
      <c r="D146" s="75">
        <f>IF(ISNA(VLOOKUP(B146,'Entry List Master'!$A$2:$J$1058,2)),"",VLOOKUP(B146,'Entry List Master'!$A$2:$J$1058,2))</f>
      </c>
      <c r="E146" s="75">
        <f>IF(ISNA(VLOOKUP(B146,'Entry List Master'!$A$2:$J$1058,4)),"",VLOOKUP(B146,'Entry List Master'!$A$2:$J$1058,4))</f>
      </c>
    </row>
    <row r="147" spans="1:5" ht="15">
      <c r="A147" s="73">
        <v>7</v>
      </c>
      <c r="D147" s="75">
        <f>IF(ISNA(VLOOKUP(B147,'Entry List Master'!$A$2:$J$1058,2)),"",VLOOKUP(B147,'Entry List Master'!$A$2:$J$1058,2))</f>
      </c>
      <c r="E147" s="75">
        <f>IF(ISNA(VLOOKUP(B147,'Entry List Master'!$A$2:$J$1058,4)),"",VLOOKUP(B147,'Entry List Master'!$A$2:$J$1058,4))</f>
      </c>
    </row>
    <row r="148" spans="1:5" ht="15">
      <c r="A148" s="73">
        <v>8</v>
      </c>
      <c r="C148" s="69"/>
      <c r="D148" s="75">
        <f>IF(ISNA(VLOOKUP(B148,'Entry List Master'!$A$2:$J$1058,2)),"",VLOOKUP(B148,'Entry List Master'!$A$2:$J$1058,2))</f>
      </c>
      <c r="E148" s="75">
        <f>IF(ISNA(VLOOKUP(B148,'Entry List Master'!$A$2:$J$1058,4)),"",VLOOKUP(B148,'Entry List Master'!$A$2:$J$1058,4))</f>
      </c>
    </row>
    <row r="149" spans="1:5" ht="15">
      <c r="A149" s="73">
        <v>9</v>
      </c>
      <c r="D149" s="75">
        <f>IF(ISNA(VLOOKUP(B149,'Entry List Master'!$A$2:$J$1058,2)),"",VLOOKUP(B149,'Entry List Master'!$A$2:$J$1058,2))</f>
      </c>
      <c r="E149" s="75">
        <f>IF(ISNA(VLOOKUP(B149,'Entry List Master'!$A$2:$J$1058,4)),"",VLOOKUP(B149,'Entry List Master'!$A$2:$J$1058,4))</f>
      </c>
    </row>
    <row r="150" spans="1:5" ht="15">
      <c r="A150" s="73">
        <v>10</v>
      </c>
      <c r="D150" s="75">
        <f>IF(ISNA(VLOOKUP(B150,'Entry List Master'!$A$2:$J$1058,2)),"",VLOOKUP(B150,'Entry List Master'!$A$2:$J$1058,2))</f>
      </c>
      <c r="E150" s="75">
        <f>IF(ISNA(VLOOKUP(B150,'Entry List Master'!$A$2:$J$1058,4)),"",VLOOKUP(B150,'Entry List Master'!$A$2:$J$1058,4))</f>
      </c>
    </row>
    <row r="151" spans="1:5" ht="15">
      <c r="A151" s="73">
        <v>11</v>
      </c>
      <c r="D151" s="75">
        <f>IF(ISNA(VLOOKUP(B151,'Entry List Master'!$A$2:$J$1058,2)),"",VLOOKUP(B151,'Entry List Master'!$A$2:$J$1058,2))</f>
      </c>
      <c r="E151" s="75">
        <f>IF(ISNA(VLOOKUP(B151,'Entry List Master'!$A$2:$J$1058,4)),"",VLOOKUP(B151,'Entry List Master'!$A$2:$J$1058,4))</f>
      </c>
    </row>
    <row r="152" spans="1:5" ht="15">
      <c r="A152" s="73">
        <v>12</v>
      </c>
      <c r="D152" s="75">
        <f>IF(ISNA(VLOOKUP(B152,'Entry List Master'!$A$2:$J$1058,2)),"",VLOOKUP(B152,'Entry List Master'!$A$2:$J$1058,2))</f>
      </c>
      <c r="E152" s="75">
        <f>IF(ISNA(VLOOKUP(B152,'Entry List Master'!$A$2:$J$1058,4)),"",VLOOKUP(B152,'Entry List Master'!$A$2:$J$1058,4))</f>
      </c>
    </row>
    <row r="154" spans="1:5" ht="15">
      <c r="A154" s="200" t="s">
        <v>22</v>
      </c>
      <c r="B154" s="200"/>
      <c r="C154" s="200"/>
      <c r="D154" s="200"/>
      <c r="E154" s="200"/>
    </row>
    <row r="155" spans="1:11" ht="15">
      <c r="A155" s="70" t="s">
        <v>14</v>
      </c>
      <c r="B155" s="70" t="s">
        <v>15</v>
      </c>
      <c r="C155" s="169" t="s">
        <v>16</v>
      </c>
      <c r="D155" s="70" t="s">
        <v>13</v>
      </c>
      <c r="E155" s="70" t="s">
        <v>1</v>
      </c>
      <c r="H155" s="71" t="s">
        <v>30</v>
      </c>
      <c r="I155" s="72" t="s">
        <v>35</v>
      </c>
      <c r="J155" s="71" t="s">
        <v>34</v>
      </c>
      <c r="K155" s="71" t="s">
        <v>168</v>
      </c>
    </row>
    <row r="156" spans="1:11" ht="15">
      <c r="A156" s="73">
        <v>1</v>
      </c>
      <c r="C156" s="69"/>
      <c r="D156" s="75">
        <f>IF(ISNA(VLOOKUP(B156,'Entry List Master'!$A$2:$J$1058,2)),"",VLOOKUP(B156,'Entry List Master'!$A$2:$J$1058,2))</f>
      </c>
      <c r="E156" s="75">
        <f>IF(ISNA(VLOOKUP(B156,'Entry List Master'!$A$2:$J$1058,4)),"",VLOOKUP(B156,'Entry List Master'!$A$2:$J$1058,4))</f>
      </c>
      <c r="G156" s="76" t="s">
        <v>25</v>
      </c>
      <c r="H156" s="69">
        <f>IF(AND($A156=1,$E156=$H155),14,0)+IF(AND($A157=2,$E157=$H155),11,0)+IF(AND($A158=3,$E158=$H155),9,0)+IF(AND($A159=4,$E159=$H155),8,0)+IF(AND($A160=5,$E160=$H155),7,0)+IF(AND($A161=6,$E161=$H155),6,0)+IF(AND($A162=7,$E162=$H155),5,0)+IF(AND($A163=8,$E163=$H155),4,0)+IF(AND($A164=9,$E164=$H155),3,0)+IF(AND($A165=10,$E165=$H155),2,0)+IF(AND($A166=11,$E166=$H155),1,0)+IF(AND($A167=12,$E167=$H155),1,0)</f>
        <v>0</v>
      </c>
      <c r="I156" s="69">
        <f>IF(AND($A156=1,$E156=$I155),14,0)+IF(AND($A157=2,$E157=$I155),11,0)+IF(AND($A158=3,$E158=$I155),9,0)+IF(AND($A159=4,$E159=$I155),8,0)+IF(AND($A160=5,$E160=$I155),7,0)+IF(AND($A161=6,$E161=$I155),6,0)+IF(AND($A162=7,$E162=$I155),5,0)+IF(AND($A163=8,$E163=$I155),4,0)+IF(AND($A164=9,$E164=$I155),3,0)+IF(AND($A165=10,$E165=$I155),2,0)+IF(AND($A166=11,$E166=$I155),1,0)+IF(AND($A167=12,$E167=$I155),1,0)</f>
        <v>0</v>
      </c>
      <c r="J156" s="69">
        <f>IF(AND($A156=1,$E156=$J155),14,0)+IF(AND($A157=2,$E157=$J155),11,0)+IF(AND($A158=3,$E158=$J155),9,0)+IF(AND($A159=4,$E159=$J155),8,0)+IF(AND($A160=5,$E160=$J155),7,0)+IF(AND($A161=6,$E161=$J155),6,0)+IF(AND($A162=7,$E162=$J155),5,0)+IF(AND($A163=8,$E163=$J155),4,0)+IF(AND($A164=9,$E164=$J155),3,0)+IF(AND($A165=10,$E165=$J155),2,0)+IF(AND($A166=11,$E166=J155),1,0)+IF(AND($A167=12,$E167=$J155),1,0)</f>
        <v>0</v>
      </c>
      <c r="K156" s="69">
        <f>IF(AND($A156=1,$E156=$K155),14,0)+IF(AND($A157=2,$E157=$K155),11,0)+IF(AND($A158=3,$E158=$K155),9,0)+IF(AND($A159=4,$E159=$K155),8,0)+IF(AND($A160=5,$E160=$K155),7,0)+IF(AND($A161=6,$E161=$K155),6,0)+IF(AND($A162=7,$E162=$K155),5,0)+IF(AND($A163=8,$E163=$K155),4,0)+IF(AND($A164=9,$E164=$K155),3,0)+IF(AND($A165=10,$E165=$K155),2,0)+IF(AND($A166=11,$E166=K155),1,0)+IF(AND($A167=12,$E167=$K155),1,0)</f>
        <v>0</v>
      </c>
    </row>
    <row r="157" spans="1:11" ht="15">
      <c r="A157" s="73">
        <v>2</v>
      </c>
      <c r="D157" s="75">
        <f>IF(ISNA(VLOOKUP(B157,'Entry List Master'!$A$2:$J$1058,2)),"",VLOOKUP(B157,'Entry List Master'!$A$2:$J$1058,2))</f>
      </c>
      <c r="E157" s="75">
        <f>IF(ISNA(VLOOKUP(B157,'Entry List Master'!$A$2:$J$1058,4)),"",VLOOKUP(B157,'Entry List Master'!$A$2:$J$1058,4))</f>
      </c>
      <c r="G157" s="76" t="s">
        <v>27</v>
      </c>
      <c r="H157" s="77">
        <f>IF($H158&gt;=10,3,IF($H158&gt;=8,2,IF($H158&gt;=6,1,0)))</f>
        <v>0</v>
      </c>
      <c r="I157" s="77">
        <f>IF($I158&gt;=10,3,IF($I158&gt;=8,2,IF($I158&gt;=6,1,0)))</f>
        <v>0</v>
      </c>
      <c r="J157" s="77">
        <f>IF($J158&gt;=10,3,IF($J158&gt;=8,2,IF($J158&gt;=6,1,0)))</f>
        <v>0</v>
      </c>
      <c r="K157" s="77">
        <f>IF($K158&gt;=10,3,IF($K158&gt;=8,2,IF($K158&gt;=6,1,0)))</f>
        <v>0</v>
      </c>
    </row>
    <row r="158" spans="1:11" ht="15">
      <c r="A158" s="73">
        <v>3</v>
      </c>
      <c r="D158" s="75">
        <f>IF(ISNA(VLOOKUP(B158,'Entry List Master'!$A$2:$J$1058,2)),"",VLOOKUP(B158,'Entry List Master'!$A$2:$J$1058,2))</f>
      </c>
      <c r="E158" s="75">
        <f>IF(ISNA(VLOOKUP(B158,'Entry List Master'!$A$2:$J$1058,4)),"",VLOOKUP(B158,'Entry List Master'!$A$2:$J$1058,4))</f>
      </c>
      <c r="G158" s="76" t="s">
        <v>51</v>
      </c>
      <c r="H158" s="78">
        <f>COUNTIF($E156:$E168,H155)</f>
        <v>0</v>
      </c>
      <c r="I158" s="78">
        <f>COUNTIF($E156:$E168,I155)</f>
        <v>0</v>
      </c>
      <c r="J158" s="78">
        <f>COUNTIF($E156:$E168,J155)</f>
        <v>0</v>
      </c>
      <c r="K158" s="78">
        <f>COUNTIF($E156:$E168,K155)</f>
        <v>0</v>
      </c>
    </row>
    <row r="159" spans="1:11" ht="15">
      <c r="A159" s="73">
        <v>4</v>
      </c>
      <c r="D159" s="75">
        <f>IF(ISNA(VLOOKUP(B159,'Entry List Master'!$A$2:$J$1058,2)),"",VLOOKUP(B159,'Entry List Master'!$A$2:$J$1058,2))</f>
      </c>
      <c r="E159" s="75">
        <f>IF(ISNA(VLOOKUP(B159,'Entry List Master'!$A$2:$J$1058,4)),"",VLOOKUP(B159,'Entry List Master'!$A$2:$J$1058,4))</f>
      </c>
      <c r="G159" s="76" t="s">
        <v>26</v>
      </c>
      <c r="H159" s="69">
        <f>SUM(H156:H158)</f>
        <v>0</v>
      </c>
      <c r="I159" s="69">
        <f>SUM(I156:I158)</f>
        <v>0</v>
      </c>
      <c r="J159" s="69">
        <f>SUM(J156:J158)</f>
        <v>0</v>
      </c>
      <c r="K159" s="69">
        <f>SUM(K156:K158)</f>
        <v>0</v>
      </c>
    </row>
    <row r="160" spans="1:5" ht="15">
      <c r="A160" s="73">
        <v>5</v>
      </c>
      <c r="D160" s="75">
        <f>IF(ISNA(VLOOKUP(B160,'Entry List Master'!$A$2:$J$1058,2)),"",VLOOKUP(B160,'Entry List Master'!$A$2:$J$1058,2))</f>
      </c>
      <c r="E160" s="75">
        <f>IF(ISNA(VLOOKUP(B160,'Entry List Master'!$A$2:$J$1058,4)),"",VLOOKUP(B160,'Entry List Master'!$A$2:$J$1058,4))</f>
      </c>
    </row>
    <row r="161" spans="1:5" ht="15">
      <c r="A161" s="73">
        <v>6</v>
      </c>
      <c r="D161" s="75">
        <f>IF(ISNA(VLOOKUP(B161,'Entry List Master'!$A$2:$J$1058,2)),"",VLOOKUP(B161,'Entry List Master'!$A$2:$J$1058,2))</f>
      </c>
      <c r="E161" s="75">
        <f>IF(ISNA(VLOOKUP(B161,'Entry List Master'!$A$2:$J$1058,4)),"",VLOOKUP(B161,'Entry List Master'!$A$2:$J$1058,4))</f>
      </c>
    </row>
    <row r="162" spans="1:5" ht="15">
      <c r="A162" s="73">
        <v>7</v>
      </c>
      <c r="D162" s="75">
        <f>IF(ISNA(VLOOKUP(B162,'Entry List Master'!$A$2:$J$1058,2)),"",VLOOKUP(B162,'Entry List Master'!$A$2:$J$1058,2))</f>
      </c>
      <c r="E162" s="75">
        <f>IF(ISNA(VLOOKUP(B162,'Entry List Master'!$A$2:$J$1058,4)),"",VLOOKUP(B162,'Entry List Master'!$A$2:$J$1058,4))</f>
      </c>
    </row>
    <row r="163" spans="1:5" ht="15">
      <c r="A163" s="73">
        <v>8</v>
      </c>
      <c r="C163" s="69"/>
      <c r="D163" s="75">
        <f>IF(ISNA(VLOOKUP(B163,'Entry List Master'!$A$2:$J$1058,2)),"",VLOOKUP(B163,'Entry List Master'!$A$2:$J$1058,2))</f>
      </c>
      <c r="E163" s="75">
        <f>IF(ISNA(VLOOKUP(B163,'Entry List Master'!$A$2:$J$1058,4)),"",VLOOKUP(B163,'Entry List Master'!$A$2:$J$1058,4))</f>
      </c>
    </row>
    <row r="164" spans="1:5" ht="15">
      <c r="A164" s="73">
        <v>9</v>
      </c>
      <c r="D164" s="75">
        <f>IF(ISNA(VLOOKUP(B164,'Entry List Master'!$A$2:$J$1058,2)),"",VLOOKUP(B164,'Entry List Master'!$A$2:$J$1058,2))</f>
      </c>
      <c r="E164" s="75">
        <f>IF(ISNA(VLOOKUP(B164,'Entry List Master'!$A$2:$J$1058,4)),"",VLOOKUP(B164,'Entry List Master'!$A$2:$J$1058,4))</f>
      </c>
    </row>
    <row r="165" spans="1:5" ht="15">
      <c r="A165" s="73">
        <v>10</v>
      </c>
      <c r="D165" s="75">
        <f>IF(ISNA(VLOOKUP(B165,'Entry List Master'!$A$2:$J$1058,2)),"",VLOOKUP(B165,'Entry List Master'!$A$2:$J$1058,2))</f>
      </c>
      <c r="E165" s="75">
        <f>IF(ISNA(VLOOKUP(B165,'Entry List Master'!$A$2:$J$1058,4)),"",VLOOKUP(B165,'Entry List Master'!$A$2:$J$1058,4))</f>
      </c>
    </row>
    <row r="166" spans="1:5" ht="15">
      <c r="A166" s="73">
        <v>11</v>
      </c>
      <c r="D166" s="75">
        <f>IF(ISNA(VLOOKUP(B166,'Entry List Master'!$A$2:$J$1058,2)),"",VLOOKUP(B166,'Entry List Master'!$A$2:$J$1058,2))</f>
      </c>
      <c r="E166" s="75">
        <f>IF(ISNA(VLOOKUP(B166,'Entry List Master'!$A$2:$J$1058,4)),"",VLOOKUP(B166,'Entry List Master'!$A$2:$J$1058,4))</f>
      </c>
    </row>
    <row r="167" spans="1:5" ht="15">
      <c r="A167" s="73">
        <v>12</v>
      </c>
      <c r="D167" s="75">
        <f>IF(ISNA(VLOOKUP(B167,'Entry List Master'!$A$2:$J$1058,2)),"",VLOOKUP(B167,'Entry List Master'!$A$2:$J$1058,2))</f>
      </c>
      <c r="E167" s="75">
        <f>IF(ISNA(VLOOKUP(B167,'Entry List Master'!$A$2:$J$1058,4)),"",VLOOKUP(B167,'Entry List Master'!$A$2:$J$1058,4))</f>
      </c>
    </row>
    <row r="168" spans="1:5" ht="15">
      <c r="A168" s="73">
        <v>13</v>
      </c>
      <c r="D168" s="75">
        <f>IF(ISNA(VLOOKUP(B168,'Entry List Master'!$A$2:$J$1058,2)),"",VLOOKUP(B168,'Entry List Master'!$A$2:$J$1058,2))</f>
      </c>
      <c r="E168" s="75">
        <f>IF(ISNA(VLOOKUP(B168,'Entry List Master'!$A$2:$J$1058,4)),"",VLOOKUP(B168,'Entry List Master'!$A$2:$J$1058,4))</f>
      </c>
    </row>
    <row r="170" spans="1:5" ht="15">
      <c r="A170" s="200" t="s">
        <v>23</v>
      </c>
      <c r="B170" s="200"/>
      <c r="C170" s="200"/>
      <c r="D170" s="200"/>
      <c r="E170" s="200"/>
    </row>
    <row r="171" spans="1:11" ht="15">
      <c r="A171" s="70" t="s">
        <v>14</v>
      </c>
      <c r="B171" s="70" t="s">
        <v>15</v>
      </c>
      <c r="C171" s="169" t="s">
        <v>16</v>
      </c>
      <c r="D171" s="70" t="s">
        <v>13</v>
      </c>
      <c r="E171" s="70" t="s">
        <v>1</v>
      </c>
      <c r="H171" s="71" t="s">
        <v>30</v>
      </c>
      <c r="I171" s="72" t="s">
        <v>35</v>
      </c>
      <c r="J171" s="71" t="s">
        <v>34</v>
      </c>
      <c r="K171" s="71" t="s">
        <v>168</v>
      </c>
    </row>
    <row r="172" spans="1:11" ht="15">
      <c r="A172" s="73">
        <v>1</v>
      </c>
      <c r="D172" s="75">
        <f>IF(ISNA(VLOOKUP(B172,'Entry List Master'!$A$2:$J$1058,2)),"",VLOOKUP(B172,'Entry List Master'!$A$2:$J$1058,2))</f>
      </c>
      <c r="E172" s="75">
        <f>IF(ISNA(VLOOKUP(B172,'Entry List Master'!$A$2:$J$1058,4)),"",VLOOKUP(B172,'Entry List Master'!$A$2:$J$1058,4))</f>
      </c>
      <c r="G172" s="76" t="s">
        <v>25</v>
      </c>
      <c r="H172" s="69">
        <f>IF(AND($A172=1,$E172=$H171),14,0)+IF(AND($A173=2,$E173=$H171),11,0)+IF(AND($A174=3,$E174=$H171),9,0)+IF(AND($A175=4,$E175=$H171),8,0)+IF(AND($A176=5,$E176=$H171),7,0)+IF(AND($A177=6,$E177=$H171),6,0)+IF(AND($A178=7,$E178=$H171),5,0)+IF(AND($A179=8,$E179=$H171),4,0)+IF(AND($A180=9,$E180=$H171),3,0)+IF(AND($A181=10,$E181=$H171),2,0)+IF(AND($A182=11,$E182=$H171),1,0)+IF(AND($A183=12,$E183=$H171),1,0)</f>
        <v>0</v>
      </c>
      <c r="I172" s="69">
        <f>IF(AND($A172=1,$E172=$I171),14,0)+IF(AND($A173=2,$E173=$I171),11,0)+IF(AND($A174=3,$E174=$I171),9,0)+IF(AND($A175=4,$E175=$I171),8,0)+IF(AND($A176=5,$E176=$I171),7,0)+IF(AND($A177=6,$E177=$I171),6,0)+IF(AND($A178=7,$E178=$I171),5,0)+IF(AND($A179=8,$E179=$I171),4,0)+IF(AND($A180=9,$E180=$I171),3,0)+IF(AND($A181=10,$E181=$I171),2,0)+IF(AND($A182=11,$E182=$I171),1,0)+IF(AND($A183=12,$E183=$I171),1,0)</f>
        <v>0</v>
      </c>
      <c r="J172" s="69">
        <f>IF(AND($A172=1,$E172=$J171),14,0)+IF(AND($A173=2,$E173=$J171),11,0)+IF(AND($A174=3,$E174=$J171),9,0)+IF(AND($A175=4,$E175=$J171),8,0)+IF(AND($A176=5,$E176=$J171),7,0)+IF(AND($A177=6,$E177=$J171),6,0)+IF(AND($A178=7,$E178=$J171),5,0)+IF(AND($A179=8,$E179=$J171),4,0)+IF(AND($A180=9,$E180=$J171),3,0)+IF(AND($A181=10,$E181=$J171),2,0)+IF(AND($A182=11,$E182=J171),1,0)+IF(AND($A183=12,$E183=$J171),1,0)</f>
        <v>0</v>
      </c>
      <c r="K172" s="69">
        <f>IF(AND($A172=1,$E172=$K171),14,0)+IF(AND($A173=2,$E173=$K171),11,0)+IF(AND($A174=3,$E174=$K171),9,0)+IF(AND($A175=4,$E175=$K171),8,0)+IF(AND($A176=5,$E176=$K171),7,0)+IF(AND($A177=6,$E177=$K171),6,0)+IF(AND($A178=7,$E178=$K171),5,0)+IF(AND($A179=8,$E179=$K171),4,0)+IF(AND($A180=9,$E180=$K171),3,0)+IF(AND($A181=10,$E181=$K171),2,0)+IF(AND($A182=11,$E182=K171),1,0)+IF(AND($A183=12,$E183=$K171),1,0)</f>
        <v>0</v>
      </c>
    </row>
    <row r="173" spans="1:11" ht="15">
      <c r="A173" s="73">
        <v>2</v>
      </c>
      <c r="D173" s="75">
        <f>IF(ISNA(VLOOKUP(B173,'Entry List Master'!$A$2:$J$1058,2)),"",VLOOKUP(B173,'Entry List Master'!$A$2:$J$1058,2))</f>
      </c>
      <c r="E173" s="75">
        <f>IF(ISNA(VLOOKUP(B173,'Entry List Master'!$A$2:$J$1058,4)),"",VLOOKUP(B173,'Entry List Master'!$A$2:$J$1058,4))</f>
      </c>
      <c r="G173" s="76" t="s">
        <v>27</v>
      </c>
      <c r="H173" s="77">
        <f>IF($H174&gt;=10,3,IF($H174&gt;=8,2,IF($H174&gt;=6,1,0)))</f>
        <v>0</v>
      </c>
      <c r="I173" s="77">
        <f>IF($I174&gt;=10,3,IF($I174&gt;=8,2,IF($I174&gt;=6,1,0)))</f>
        <v>0</v>
      </c>
      <c r="J173" s="77">
        <f>IF($J174&gt;=10,3,IF($J174&gt;=8,2,IF($J174&gt;=6,1,0)))</f>
        <v>0</v>
      </c>
      <c r="K173" s="77">
        <f>IF($K174&gt;=10,3,IF($K174&gt;=8,2,IF($K174&gt;=6,1,0)))</f>
        <v>0</v>
      </c>
    </row>
    <row r="174" spans="1:11" ht="15">
      <c r="A174" s="73">
        <v>3</v>
      </c>
      <c r="D174" s="75">
        <f>IF(ISNA(VLOOKUP(B174,'Entry List Master'!$A$2:$J$1058,2)),"",VLOOKUP(B174,'Entry List Master'!$A$2:$J$1058,2))</f>
      </c>
      <c r="E174" s="75">
        <f>IF(ISNA(VLOOKUP(B174,'Entry List Master'!$A$2:$J$1058,4)),"",VLOOKUP(B174,'Entry List Master'!$A$2:$J$1058,4))</f>
      </c>
      <c r="G174" s="76" t="s">
        <v>51</v>
      </c>
      <c r="H174" s="78">
        <f>COUNTIF($E172:$E183,H171)</f>
        <v>0</v>
      </c>
      <c r="I174" s="78">
        <f>COUNTIF($E172:$E183,I171)</f>
        <v>0</v>
      </c>
      <c r="J174" s="78">
        <f>COUNTIF($E172:$E183,J171)</f>
        <v>0</v>
      </c>
      <c r="K174" s="78">
        <f>COUNTIF($E172:$E183,K171)</f>
        <v>0</v>
      </c>
    </row>
    <row r="175" spans="1:11" ht="15">
      <c r="A175" s="73">
        <v>4</v>
      </c>
      <c r="D175" s="75">
        <f>IF(ISNA(VLOOKUP(B175,'Entry List Master'!$A$2:$J$1058,2)),"",VLOOKUP(B175,'Entry List Master'!$A$2:$J$1058,2))</f>
      </c>
      <c r="E175" s="75">
        <f>IF(ISNA(VLOOKUP(B175,'Entry List Master'!$A$2:$J$1058,4)),"",VLOOKUP(B175,'Entry List Master'!$A$2:$J$1058,4))</f>
      </c>
      <c r="G175" s="76" t="s">
        <v>26</v>
      </c>
      <c r="H175" s="69">
        <f>SUM(H172:H174)</f>
        <v>0</v>
      </c>
      <c r="I175" s="69">
        <f>SUM(I172:I174)</f>
        <v>0</v>
      </c>
      <c r="J175" s="69">
        <f>SUM(J172:J174)</f>
        <v>0</v>
      </c>
      <c r="K175" s="69">
        <f>SUM(K172:K174)</f>
        <v>0</v>
      </c>
    </row>
    <row r="176" spans="1:5" ht="15">
      <c r="A176" s="73">
        <v>5</v>
      </c>
      <c r="C176" s="69"/>
      <c r="D176" s="75">
        <f>IF(ISNA(VLOOKUP(B176,'Entry List Master'!$A$2:$J$1058,2)),"",VLOOKUP(B176,'Entry List Master'!$A$2:$J$1058,2))</f>
      </c>
      <c r="E176" s="75">
        <f>IF(ISNA(VLOOKUP(B176,'Entry List Master'!$A$2:$J$1058,4)),"",VLOOKUP(B176,'Entry List Master'!$A$2:$J$1058,4))</f>
      </c>
    </row>
    <row r="177" spans="1:5" ht="15">
      <c r="A177" s="73">
        <v>6</v>
      </c>
      <c r="D177" s="75">
        <f>IF(ISNA(VLOOKUP(B177,'Entry List Master'!$A$2:$J$1058,2)),"",VLOOKUP(B177,'Entry List Master'!$A$2:$J$1058,2))</f>
      </c>
      <c r="E177" s="75">
        <f>IF(ISNA(VLOOKUP(B177,'Entry List Master'!$A$2:$J$1058,4)),"",VLOOKUP(B177,'Entry List Master'!$A$2:$J$1058,4))</f>
      </c>
    </row>
    <row r="178" spans="1:5" ht="15">
      <c r="A178" s="73">
        <v>7</v>
      </c>
      <c r="C178" s="69"/>
      <c r="D178" s="75">
        <f>IF(ISNA(VLOOKUP(B178,'Entry List Master'!$A$2:$J$1058,2)),"",VLOOKUP(B178,'Entry List Master'!$A$2:$J$1058,2))</f>
      </c>
      <c r="E178" s="75">
        <f>IF(ISNA(VLOOKUP(B178,'Entry List Master'!$A$2:$J$1058,4)),"",VLOOKUP(B178,'Entry List Master'!$A$2:$J$1058,4))</f>
      </c>
    </row>
    <row r="179" spans="1:5" ht="15">
      <c r="A179" s="73">
        <v>8</v>
      </c>
      <c r="D179" s="75">
        <f>IF(ISNA(VLOOKUP(B179,'Entry List Master'!$A$2:$J$1058,2)),"",VLOOKUP(B179,'Entry List Master'!$A$2:$J$1058,2))</f>
      </c>
      <c r="E179" s="75">
        <f>IF(ISNA(VLOOKUP(B179,'Entry List Master'!$A$2:$J$1058,4)),"",VLOOKUP(B179,'Entry List Master'!$A$2:$J$1058,4))</f>
      </c>
    </row>
    <row r="180" spans="1:5" ht="15">
      <c r="A180" s="73">
        <v>9</v>
      </c>
      <c r="D180" s="75">
        <f>IF(ISNA(VLOOKUP(B180,'Entry List Master'!$A$2:$J$1058,2)),"",VLOOKUP(B180,'Entry List Master'!$A$2:$J$1058,2))</f>
      </c>
      <c r="E180" s="75">
        <f>IF(ISNA(VLOOKUP(B180,'Entry List Master'!$A$2:$J$1058,4)),"",VLOOKUP(B180,'Entry List Master'!$A$2:$J$1058,4))</f>
      </c>
    </row>
    <row r="181" spans="1:5" ht="15">
      <c r="A181" s="73">
        <v>10</v>
      </c>
      <c r="D181" s="75">
        <f>IF(ISNA(VLOOKUP(B181,'Entry List Master'!$A$2:$J$1058,2)),"",VLOOKUP(B181,'Entry List Master'!$A$2:$J$1058,2))</f>
      </c>
      <c r="E181" s="75">
        <f>IF(ISNA(VLOOKUP(B181,'Entry List Master'!$A$2:$J$1058,4)),"",VLOOKUP(B181,'Entry List Master'!$A$2:$J$1058,4))</f>
      </c>
    </row>
    <row r="182" spans="1:5" ht="15">
      <c r="A182" s="73">
        <v>11</v>
      </c>
      <c r="D182" s="75">
        <f>IF(ISNA(VLOOKUP(B182,'Entry List Master'!$A$2:$J$1058,2)),"",VLOOKUP(B182,'Entry List Master'!$A$2:$J$1058,2))</f>
      </c>
      <c r="E182" s="75">
        <f>IF(ISNA(VLOOKUP(B182,'Entry List Master'!$A$2:$J$1058,4)),"",VLOOKUP(B182,'Entry List Master'!$A$2:$J$1058,4))</f>
      </c>
    </row>
    <row r="183" spans="1:5" ht="15">
      <c r="A183" s="73">
        <v>12</v>
      </c>
      <c r="D183" s="75">
        <f>IF(ISNA(VLOOKUP(B183,'Entry List Master'!$A$2:$J$1058,2)),"",VLOOKUP(B183,'Entry List Master'!$A$2:$J$1058,2))</f>
      </c>
      <c r="E183" s="75">
        <f>IF(ISNA(VLOOKUP(B183,'Entry List Master'!$A$2:$J$1058,4)),"",VLOOKUP(B183,'Entry List Master'!$A$2:$J$1058,4))</f>
      </c>
    </row>
    <row r="184" spans="4:5" ht="15">
      <c r="D184" s="75"/>
      <c r="E184" s="75"/>
    </row>
    <row r="185" spans="1:5" ht="15">
      <c r="A185" s="200" t="s">
        <v>24</v>
      </c>
      <c r="B185" s="200"/>
      <c r="C185" s="200"/>
      <c r="D185" s="200"/>
      <c r="E185" s="200"/>
    </row>
    <row r="186" spans="1:11" ht="15">
      <c r="A186" s="70" t="s">
        <v>14</v>
      </c>
      <c r="B186" s="70" t="s">
        <v>15</v>
      </c>
      <c r="C186" s="169" t="s">
        <v>16</v>
      </c>
      <c r="D186" s="70" t="s">
        <v>13</v>
      </c>
      <c r="E186" s="70" t="s">
        <v>1</v>
      </c>
      <c r="H186" s="71" t="s">
        <v>30</v>
      </c>
      <c r="I186" s="72" t="s">
        <v>35</v>
      </c>
      <c r="J186" s="71" t="s">
        <v>34</v>
      </c>
      <c r="K186" s="71" t="s">
        <v>168</v>
      </c>
    </row>
    <row r="187" spans="1:11" ht="15">
      <c r="A187" s="73">
        <v>1</v>
      </c>
      <c r="D187" s="75">
        <f>IF(ISNA(VLOOKUP(B187,'Entry List Master'!$A$2:$J$1058,2)),"",VLOOKUP(B187,'Entry List Master'!$A$2:$J$1058,2))</f>
      </c>
      <c r="E187" s="75">
        <f>IF(ISNA(VLOOKUP(B187,'Entry List Master'!$A$2:$J$1058,4)),"",VLOOKUP(B187,'Entry List Master'!$A$2:$J$1058,4))</f>
      </c>
      <c r="G187" s="76" t="s">
        <v>25</v>
      </c>
      <c r="H187" s="69">
        <f>IF(AND($A187=1,$E187=$H186),14,0)+IF(AND($A188=2,$E188=$H186),11,0)+IF(AND($A189=3,$E189=$H186),9,0)+IF(AND($A190=4,$E190=$H186),8,0)+IF(AND($A191=5,$E191=$H186),7,0)+IF(AND($A192=6,$E192=$H186),6,0)+IF(AND($A193=7,$E193=$H186),5,0)+IF(AND($A194=8,$E194=$H186),4,0)+IF(AND($A195=9,$E195=$H186),3,0)+IF(AND($A196=10,$E196=$H186),2,0)+IF(AND($A197=11,$E197=$H186),1,0)+IF(AND($A198=12,$E198=$H186),1,0)</f>
        <v>0</v>
      </c>
      <c r="I187" s="69">
        <f>IF(AND($A187=1,$E187=$I186),14,0)+IF(AND($A188=2,$E188=$I186),11,0)+IF(AND($A189=3,$E189=$I186),9,0)+IF(AND($A190=4,$E190=$I186),8,0)+IF(AND($A191=5,$E191=$I186),7,0)+IF(AND($A192=6,$E192=$I186),6,0)+IF(AND($A193=7,$E193=$I186),5,0)+IF(AND($A194=8,$E194=$I186),4,0)+IF(AND($A195=9,$E195=$I186),3,0)+IF(AND($A196=10,$E196=$I186),2,0)+IF(AND($A197=11,$E197=$I186),1,0)+IF(AND($A198=12,$E198=$I186),1,0)</f>
        <v>0</v>
      </c>
      <c r="J187" s="69">
        <f>IF(AND($A187=1,$E187=$J186),14,0)+IF(AND($A188=2,$E188=$J186),11,0)+IF(AND($A189=3,$E189=$J186),9,0)+IF(AND($A190=4,$E190=$J186),8,0)+IF(AND($A191=5,$E191=$J186),7,0)+IF(AND($A192=6,$E192=$J186),6,0)+IF(AND($A193=7,$E193=$J186),5,0)+IF(AND($A194=8,$E194=$J186),4,0)+IF(AND($A195=9,$E195=$J186),3,0)+IF(AND($A196=10,$E196=$J186),2,0)+IF(AND($A197=11,$E197=J186),1,0)+IF(AND($A198=12,$E198=$J186),1,0)</f>
        <v>0</v>
      </c>
      <c r="K187" s="69">
        <f>IF(AND($A187=1,$E187=$K186),14,0)+IF(AND($A188=2,$E188=$K186),11,0)+IF(AND($A189=3,$E189=$K186),9,0)+IF(AND($A190=4,$E190=$K186),8,0)+IF(AND($A191=5,$E191=$K186),7,0)+IF(AND($A192=6,$E192=$K186),6,0)+IF(AND($A193=7,$E193=$K186),5,0)+IF(AND($A194=8,$E194=$K186),4,0)+IF(AND($A195=9,$E195=$K186),3,0)+IF(AND($A196=10,$E196=$K186),2,0)+IF(AND($A197=11,$E197=K186),1,0)+IF(AND($A198=12,$E198=$K186),1,0)</f>
        <v>0</v>
      </c>
    </row>
    <row r="188" spans="1:11" ht="15">
      <c r="A188" s="73">
        <v>2</v>
      </c>
      <c r="D188" s="75">
        <f>IF(ISNA(VLOOKUP(B188,'Entry List Master'!$A$2:$J$1058,2)),"",VLOOKUP(B188,'Entry List Master'!$A$2:$J$1058,2))</f>
      </c>
      <c r="E188" s="75">
        <f>IF(ISNA(VLOOKUP(B188,'Entry List Master'!$A$2:$J$1058,4)),"",VLOOKUP(B188,'Entry List Master'!$A$2:$J$1058,4))</f>
      </c>
      <c r="G188" s="76" t="s">
        <v>27</v>
      </c>
      <c r="H188" s="77">
        <f>IF($H189&gt;=10,3,IF($H189&gt;=8,2,IF($H189&gt;=6,1,0)))</f>
        <v>0</v>
      </c>
      <c r="I188" s="77">
        <f>IF($I189&gt;=10,3,IF($I189&gt;=8,2,IF($I189&gt;=6,1,0)))</f>
        <v>0</v>
      </c>
      <c r="J188" s="77">
        <f>IF($J189&gt;=10,3,IF($J189&gt;=8,2,IF($J189&gt;=6,1,0)))</f>
        <v>0</v>
      </c>
      <c r="K188" s="77">
        <f>IF($K189&gt;=10,3,IF($K189&gt;=8,2,IF($K189&gt;=6,1,0)))</f>
        <v>0</v>
      </c>
    </row>
    <row r="189" spans="1:11" ht="15">
      <c r="A189" s="73">
        <v>3</v>
      </c>
      <c r="D189" s="75">
        <f>IF(ISNA(VLOOKUP(B189,'Entry List Master'!$A$2:$J$1058,2)),"",VLOOKUP(B189,'Entry List Master'!$A$2:$J$1058,2))</f>
      </c>
      <c r="E189" s="75">
        <f>IF(ISNA(VLOOKUP(B189,'Entry List Master'!$A$2:$J$1058,4)),"",VLOOKUP(B189,'Entry List Master'!$A$2:$J$1058,4))</f>
      </c>
      <c r="G189" s="76" t="s">
        <v>51</v>
      </c>
      <c r="H189" s="78">
        <f>COUNTIF($E187:$E198,H186)</f>
        <v>0</v>
      </c>
      <c r="I189" s="78">
        <f>COUNTIF($E187:$E198,I186)</f>
        <v>0</v>
      </c>
      <c r="J189" s="78">
        <f>COUNTIF($E187:$E198,J186)</f>
        <v>0</v>
      </c>
      <c r="K189" s="78">
        <f>COUNTIF($E187:$E198,K186)</f>
        <v>0</v>
      </c>
    </row>
    <row r="190" spans="1:11" ht="15">
      <c r="A190" s="73">
        <v>4</v>
      </c>
      <c r="D190" s="75">
        <f>IF(ISNA(VLOOKUP(B190,'Entry List Master'!$A$2:$J$1058,2)),"",VLOOKUP(B190,'Entry List Master'!$A$2:$J$1058,2))</f>
      </c>
      <c r="E190" s="75">
        <f>IF(ISNA(VLOOKUP(B190,'Entry List Master'!$A$2:$J$1058,4)),"",VLOOKUP(B190,'Entry List Master'!$A$2:$J$1058,4))</f>
      </c>
      <c r="G190" s="76" t="s">
        <v>26</v>
      </c>
      <c r="H190" s="69">
        <f>SUM(H187:H189)</f>
        <v>0</v>
      </c>
      <c r="I190" s="69">
        <f>SUM(I187:I189)</f>
        <v>0</v>
      </c>
      <c r="J190" s="69">
        <f>SUM(J187:J189)</f>
        <v>0</v>
      </c>
      <c r="K190" s="69">
        <f>SUM(K187:K189)</f>
        <v>0</v>
      </c>
    </row>
    <row r="191" spans="1:5" ht="15">
      <c r="A191" s="73">
        <v>5</v>
      </c>
      <c r="D191" s="75">
        <f>IF(ISNA(VLOOKUP(B191,'Entry List Master'!$A$2:$J$1058,2)),"",VLOOKUP(B191,'Entry List Master'!$A$2:$J$1058,2))</f>
      </c>
      <c r="E191" s="75">
        <f>IF(ISNA(VLOOKUP(B191,'Entry List Master'!$A$2:$J$1058,4)),"",VLOOKUP(B191,'Entry List Master'!$A$2:$J$1058,4))</f>
      </c>
    </row>
    <row r="192" spans="1:5" ht="15">
      <c r="A192" s="73">
        <v>6</v>
      </c>
      <c r="D192" s="75">
        <f>IF(ISNA(VLOOKUP(B192,'Entry List Master'!$A$2:$J$1058,2)),"",VLOOKUP(B192,'Entry List Master'!$A$2:$J$1058,2))</f>
      </c>
      <c r="E192" s="75">
        <f>IF(ISNA(VLOOKUP(B192,'Entry List Master'!$A$2:$J$1058,4)),"",VLOOKUP(B192,'Entry List Master'!$A$2:$J$1058,4))</f>
      </c>
    </row>
    <row r="193" spans="1:5" ht="15">
      <c r="A193" s="73">
        <v>7</v>
      </c>
      <c r="C193" s="69"/>
      <c r="D193" s="75">
        <f>IF(ISNA(VLOOKUP(B193,'Entry List Master'!$A$2:$J$1058,2)),"",VLOOKUP(B193,'Entry List Master'!$A$2:$J$1058,2))</f>
      </c>
      <c r="E193" s="75">
        <f>IF(ISNA(VLOOKUP(B193,'Entry List Master'!$A$2:$J$1058,4)),"",VLOOKUP(B193,'Entry List Master'!$A$2:$J$1058,4))</f>
      </c>
    </row>
    <row r="194" spans="1:5" ht="15">
      <c r="A194" s="73">
        <v>8</v>
      </c>
      <c r="D194" s="75">
        <f>IF(ISNA(VLOOKUP(B194,'Entry List Master'!$A$2:$J$1058,2)),"",VLOOKUP(B194,'Entry List Master'!$A$2:$J$1058,2))</f>
      </c>
      <c r="E194" s="75">
        <f>IF(ISNA(VLOOKUP(B194,'Entry List Master'!$A$2:$J$1058,4)),"",VLOOKUP(B194,'Entry List Master'!$A$2:$J$1058,4))</f>
      </c>
    </row>
    <row r="195" spans="1:5" ht="15">
      <c r="A195" s="73">
        <v>9</v>
      </c>
      <c r="D195" s="75">
        <f>IF(ISNA(VLOOKUP(B195,'Entry List Master'!$A$2:$J$1058,2)),"",VLOOKUP(B195,'Entry List Master'!$A$2:$J$1058,2))</f>
      </c>
      <c r="E195" s="75">
        <f>IF(ISNA(VLOOKUP(B195,'Entry List Master'!$A$2:$J$1058,4)),"",VLOOKUP(B195,'Entry List Master'!$A$2:$J$1058,4))</f>
      </c>
    </row>
    <row r="196" spans="1:5" ht="15">
      <c r="A196" s="73">
        <v>10</v>
      </c>
      <c r="D196" s="75">
        <f>IF(ISNA(VLOOKUP(B196,'Entry List Master'!$A$2:$J$1058,2)),"",VLOOKUP(B196,'Entry List Master'!$A$2:$J$1058,2))</f>
      </c>
      <c r="E196" s="75">
        <f>IF(ISNA(VLOOKUP(B196,'Entry List Master'!$A$2:$J$1058,4)),"",VLOOKUP(B196,'Entry List Master'!$A$2:$J$1058,4))</f>
      </c>
    </row>
    <row r="197" spans="1:5" ht="15">
      <c r="A197" s="73">
        <v>11</v>
      </c>
      <c r="D197" s="75">
        <f>IF(ISNA(VLOOKUP(B197,'Entry List Master'!$A$2:$J$1058,2)),"",VLOOKUP(B197,'Entry List Master'!$A$2:$J$1058,2))</f>
      </c>
      <c r="E197" s="75">
        <f>IF(ISNA(VLOOKUP(B197,'Entry List Master'!$A$2:$J$1058,4)),"",VLOOKUP(B197,'Entry List Master'!$A$2:$J$1058,4))</f>
      </c>
    </row>
    <row r="198" spans="1:5" ht="15">
      <c r="A198" s="73">
        <v>12</v>
      </c>
      <c r="D198" s="75">
        <f>IF(ISNA(VLOOKUP(B198,'Entry List Master'!$A$2:$J$1058,2)),"",VLOOKUP(B198,'Entry List Master'!$A$2:$J$1058,2))</f>
      </c>
      <c r="E198" s="75">
        <f>IF(ISNA(VLOOKUP(B198,'Entry List Master'!$A$2:$J$1058,4)),"",VLOOKUP(B198,'Entry List Master'!$A$2:$J$1058,4))</f>
      </c>
    </row>
    <row r="200" spans="1:5" s="80" customFormat="1" ht="15">
      <c r="A200" s="200" t="s">
        <v>56</v>
      </c>
      <c r="B200" s="200"/>
      <c r="C200" s="200"/>
      <c r="D200" s="200"/>
      <c r="E200" s="200"/>
    </row>
    <row r="201" spans="1:11" s="80" customFormat="1" ht="15">
      <c r="A201" s="70" t="s">
        <v>14</v>
      </c>
      <c r="B201" s="70" t="s">
        <v>15</v>
      </c>
      <c r="C201" s="169" t="s">
        <v>16</v>
      </c>
      <c r="D201" s="70" t="s">
        <v>13</v>
      </c>
      <c r="E201" s="70" t="s">
        <v>1</v>
      </c>
      <c r="G201" s="69"/>
      <c r="H201" s="71" t="s">
        <v>30</v>
      </c>
      <c r="I201" s="72" t="s">
        <v>35</v>
      </c>
      <c r="J201" s="71" t="s">
        <v>34</v>
      </c>
      <c r="K201" s="71" t="s">
        <v>168</v>
      </c>
    </row>
    <row r="202" spans="1:11" ht="15">
      <c r="A202" s="73">
        <v>1</v>
      </c>
      <c r="D202" s="75">
        <f>IF(ISNA(VLOOKUP(B202,'Entry List Master'!$A$2:$J$1058,2)),"",VLOOKUP(B202,'Entry List Master'!$A$2:$J$1058,2))</f>
      </c>
      <c r="E202" s="75">
        <f>IF(ISNA(VLOOKUP(B202,'Entry List Master'!$A$2:$J$1058,4)),"",VLOOKUP(B202,'Entry List Master'!$A$2:$J$1058,4))</f>
      </c>
      <c r="G202" s="76" t="s">
        <v>25</v>
      </c>
      <c r="H202" s="69">
        <f>IF(AND($A202=1,$E202=$H201),14,0)+IF(AND($A203=2,$E203=$H201),11,0)+IF(AND($A204=3,$E204=$H201),9,0)+IF(AND($A205=4,$E205=$H201),8,0)+IF(AND($A206=5,$E206=$H201),7,0)+IF(AND($A207=6,$E207=$H201),6,0)+IF(AND($A208=7,$E208=$H201),5,0)+IF(AND($A209=8,$E209=$H201),4,0)+IF(AND($A210=9,$E210=$H201),3,0)+IF(AND($A211=10,$E211=$H201),2,0)+IF(AND($A212=11,$E212=$H201),1,0)+IF(AND($A213=12,$E213=$H201),1,0)</f>
        <v>0</v>
      </c>
      <c r="I202" s="69">
        <f>IF(AND($A202=1,$E202=$I201),14,0)+IF(AND($A203=2,$E203=$I201),11,0)+IF(AND($A204=3,$E204=$I201),9,0)+IF(AND($A205=4,$E205=$I201),8,0)+IF(AND($A206=5,$E206=$I201),7,0)+IF(AND($A207=6,$E207=$I201),6,0)+IF(AND($A208=7,$E208=$I201),5,0)+IF(AND($A209=8,$E209=$I201),4,0)+IF(AND($A210=9,$E210=$I201),3,0)+IF(AND($A211=10,$E211=$I201),2,0)+IF(AND($A212=11,$E212=$I201),1,0)+IF(AND($A213=12,$E213=$I201),1,0)</f>
        <v>0</v>
      </c>
      <c r="J202" s="69">
        <f>IF(AND($A202=1,$E202=$J201),14,0)+IF(AND($A203=2,$E203=$J201),11,0)+IF(AND($A204=3,$E204=$J201),9,0)+IF(AND($A205=4,$E205=$J201),8,0)+IF(AND($A206=5,$E206=$J201),7,0)+IF(AND($A207=6,$E207=$J201),6,0)+IF(AND($A208=7,$E208=$J201),5,0)+IF(AND($A209=8,$E209=$J201),4,0)+IF(AND($A210=9,$E210=$J201),3,0)+IF(AND($A211=10,$E211=$J201),2,0)+IF(AND($A212=11,$E212=J201),1,0)+IF(AND($A213=12,$E213=$J201),1,0)</f>
        <v>0</v>
      </c>
      <c r="K202" s="69">
        <f>IF(AND($A202=1,$E202=$K201),14,0)+IF(AND($A203=2,$E203=$K201),11,0)+IF(AND($A204=3,$E204=$K201),9,0)+IF(AND($A205=4,$E205=$K201),8,0)+IF(AND($A206=5,$E206=$K201),7,0)+IF(AND($A207=6,$E207=$K201),6,0)+IF(AND($A208=7,$E208=$K201),5,0)+IF(AND($A209=8,$E209=$K201),4,0)+IF(AND($A210=9,$E210=$K201),3,0)+IF(AND($A211=10,$E211=$K201),2,0)+IF(AND($A212=11,$E212=K201),1,0)+IF(AND($A213=12,$E213=$K201),1,0)</f>
        <v>0</v>
      </c>
    </row>
    <row r="203" spans="1:11" ht="15">
      <c r="A203" s="73">
        <v>2</v>
      </c>
      <c r="D203" s="75">
        <f>IF(ISNA(VLOOKUP(B203,'Entry List Master'!$A$2:$J$1058,2)),"",VLOOKUP(B203,'Entry List Master'!$A$2:$J$1058,2))</f>
      </c>
      <c r="E203" s="75">
        <f>IF(ISNA(VLOOKUP(B203,'Entry List Master'!$A$2:$J$1058,4)),"",VLOOKUP(B203,'Entry List Master'!$A$2:$J$1058,4))</f>
      </c>
      <c r="G203" s="76" t="s">
        <v>27</v>
      </c>
      <c r="H203" s="77">
        <f>IF($H204&gt;=10,3,IF($H204&gt;=8,2,IF($H204&gt;=6,1,0)))</f>
        <v>0</v>
      </c>
      <c r="I203" s="77">
        <f>IF($I204&gt;=10,3,IF($I204&gt;=8,2,IF($I204&gt;=6,1,0)))</f>
        <v>0</v>
      </c>
      <c r="J203" s="77">
        <f>IF($J204&gt;=10,3,IF($J204&gt;=8,2,IF($J204&gt;=6,1,0)))</f>
        <v>0</v>
      </c>
      <c r="K203" s="77">
        <f>IF($K204&gt;=10,3,IF($K204&gt;=8,2,IF($K204&gt;=6,1,0)))</f>
        <v>0</v>
      </c>
    </row>
    <row r="204" spans="1:11" ht="15">
      <c r="A204" s="73">
        <v>3</v>
      </c>
      <c r="D204" s="75">
        <f>IF(ISNA(VLOOKUP(B204,'Entry List Master'!$A$2:$J$1058,2)),"",VLOOKUP(B204,'Entry List Master'!$A$2:$J$1058,2))</f>
      </c>
      <c r="E204" s="75">
        <f>IF(ISNA(VLOOKUP(B204,'Entry List Master'!$A$2:$J$1058,4)),"",VLOOKUP(B204,'Entry List Master'!$A$2:$J$1058,4))</f>
      </c>
      <c r="G204" s="76" t="s">
        <v>51</v>
      </c>
      <c r="H204" s="78">
        <f>COUNTIF($E202:$E213,H201)</f>
        <v>0</v>
      </c>
      <c r="I204" s="78">
        <f>COUNTIF($E202:$E213,I201)</f>
        <v>0</v>
      </c>
      <c r="J204" s="78">
        <f>COUNTIF($E202:$E213,J201)</f>
        <v>0</v>
      </c>
      <c r="K204" s="78">
        <f>COUNTIF($E202:$E213,K201)</f>
        <v>0</v>
      </c>
    </row>
    <row r="205" spans="1:11" ht="15">
      <c r="A205" s="73">
        <v>4</v>
      </c>
      <c r="D205" s="75">
        <f>IF(ISNA(VLOOKUP(B205,'Entry List Master'!$A$2:$J$1058,2)),"",VLOOKUP(B205,'Entry List Master'!$A$2:$J$1058,2))</f>
      </c>
      <c r="E205" s="75">
        <f>IF(ISNA(VLOOKUP(B205,'Entry List Master'!$A$2:$J$1058,4)),"",VLOOKUP(B205,'Entry List Master'!$A$2:$J$1058,4))</f>
      </c>
      <c r="G205" s="76" t="s">
        <v>26</v>
      </c>
      <c r="H205" s="69">
        <f>SUM(H202:H204)</f>
        <v>0</v>
      </c>
      <c r="I205" s="69">
        <f>SUM(I202:I204)</f>
        <v>0</v>
      </c>
      <c r="J205" s="69">
        <f>SUM(J202:J204)</f>
        <v>0</v>
      </c>
      <c r="K205" s="69">
        <f>SUM(K202:K204)</f>
        <v>0</v>
      </c>
    </row>
    <row r="206" spans="1:5" ht="15">
      <c r="A206" s="73">
        <v>5</v>
      </c>
      <c r="C206" s="69"/>
      <c r="D206" s="75">
        <f>IF(ISNA(VLOOKUP(B206,'Entry List Master'!$A$2:$J$1058,2)),"",VLOOKUP(B206,'Entry List Master'!$A$2:$J$1058,2))</f>
      </c>
      <c r="E206" s="75">
        <f>IF(ISNA(VLOOKUP(B206,'Entry List Master'!$A$2:$J$1058,4)),"",VLOOKUP(B206,'Entry List Master'!$A$2:$J$1058,4))</f>
      </c>
    </row>
    <row r="207" spans="1:5" ht="15">
      <c r="A207" s="73">
        <v>6</v>
      </c>
      <c r="D207" s="75">
        <f>IF(ISNA(VLOOKUP(B207,'Entry List Master'!$A$2:$J$1058,2)),"",VLOOKUP(B207,'Entry List Master'!$A$2:$J$1058,2))</f>
      </c>
      <c r="E207" s="75">
        <f>IF(ISNA(VLOOKUP(B207,'Entry List Master'!$A$2:$J$1058,4)),"",VLOOKUP(B207,'Entry List Master'!$A$2:$J$1058,4))</f>
      </c>
    </row>
    <row r="208" spans="1:5" ht="15">
      <c r="A208" s="73">
        <v>7</v>
      </c>
      <c r="D208" s="75">
        <f>IF(ISNA(VLOOKUP(B208,'Entry List Master'!$A$2:$J$1058,2)),"",VLOOKUP(B208,'Entry List Master'!$A$2:$J$1058,2))</f>
      </c>
      <c r="E208" s="75">
        <f>IF(ISNA(VLOOKUP(B208,'Entry List Master'!$A$2:$J$1058,4)),"",VLOOKUP(B208,'Entry List Master'!$A$2:$J$1058,4))</f>
      </c>
    </row>
    <row r="209" spans="1:5" ht="15">
      <c r="A209" s="73">
        <v>8</v>
      </c>
      <c r="D209" s="75">
        <f>IF(ISNA(VLOOKUP(B209,'Entry List Master'!$A$2:$J$1058,2)),"",VLOOKUP(B209,'Entry List Master'!$A$2:$J$1058,2))</f>
      </c>
      <c r="E209" s="75">
        <f>IF(ISNA(VLOOKUP(B209,'Entry List Master'!$A$2:$J$1058,4)),"",VLOOKUP(B209,'Entry List Master'!$A$2:$J$1058,4))</f>
      </c>
    </row>
    <row r="210" spans="1:5" ht="15">
      <c r="A210" s="73">
        <v>9</v>
      </c>
      <c r="D210" s="75">
        <f>IF(ISNA(VLOOKUP(B210,'Entry List Master'!$A$2:$J$1058,2)),"",VLOOKUP(B210,'Entry List Master'!$A$2:$J$1058,2))</f>
      </c>
      <c r="E210" s="75">
        <f>IF(ISNA(VLOOKUP(B210,'Entry List Master'!$A$2:$J$1058,4)),"",VLOOKUP(B210,'Entry List Master'!$A$2:$J$1058,4))</f>
      </c>
    </row>
    <row r="211" spans="1:5" ht="15">
      <c r="A211" s="73">
        <v>10</v>
      </c>
      <c r="D211" s="75">
        <f>IF(ISNA(VLOOKUP(B211,'Entry List Master'!$A$2:$J$1058,2)),"",VLOOKUP(B211,'Entry List Master'!$A$2:$J$1058,2))</f>
      </c>
      <c r="E211" s="75">
        <f>IF(ISNA(VLOOKUP(B211,'Entry List Master'!$A$2:$J$1058,4)),"",VLOOKUP(B211,'Entry List Master'!$A$2:$J$1058,4))</f>
      </c>
    </row>
    <row r="212" spans="1:5" ht="15">
      <c r="A212" s="73">
        <v>11</v>
      </c>
      <c r="D212" s="75">
        <f>IF(ISNA(VLOOKUP(B212,'Entry List Master'!$A$2:$J$1058,2)),"",VLOOKUP(B212,'Entry List Master'!$A$2:$J$1058,2))</f>
      </c>
      <c r="E212" s="75">
        <f>IF(ISNA(VLOOKUP(B212,'Entry List Master'!$A$2:$J$1058,4)),"",VLOOKUP(B212,'Entry List Master'!$A$2:$J$1058,4))</f>
      </c>
    </row>
    <row r="213" spans="1:5" ht="15">
      <c r="A213" s="73">
        <v>12</v>
      </c>
      <c r="D213" s="75">
        <f>IF(ISNA(VLOOKUP(B213,'Entry List Master'!$A$2:$J$1058,2)),"",VLOOKUP(B213,'Entry List Master'!$A$2:$J$1058,2))</f>
      </c>
      <c r="E213" s="75">
        <f>IF(ISNA(VLOOKUP(B213,'Entry List Master'!$A$2:$J$1058,4)),"",VLOOKUP(B213,'Entry List Master'!$A$2:$J$1058,4))</f>
      </c>
    </row>
    <row r="214" spans="4:5" ht="15">
      <c r="D214" s="75"/>
      <c r="E214" s="75"/>
    </row>
    <row r="215" spans="1:5" ht="15">
      <c r="A215" s="200" t="s">
        <v>57</v>
      </c>
      <c r="B215" s="200"/>
      <c r="C215" s="200"/>
      <c r="D215" s="200"/>
      <c r="E215" s="200"/>
    </row>
    <row r="216" spans="1:11" ht="15">
      <c r="A216" s="70" t="s">
        <v>14</v>
      </c>
      <c r="B216" s="70" t="s">
        <v>15</v>
      </c>
      <c r="C216" s="169" t="s">
        <v>16</v>
      </c>
      <c r="D216" s="70" t="s">
        <v>13</v>
      </c>
      <c r="E216" s="70" t="s">
        <v>1</v>
      </c>
      <c r="H216" s="71" t="s">
        <v>30</v>
      </c>
      <c r="I216" s="72" t="s">
        <v>35</v>
      </c>
      <c r="J216" s="71" t="s">
        <v>34</v>
      </c>
      <c r="K216" s="108" t="s">
        <v>168</v>
      </c>
    </row>
    <row r="217" spans="1:11" ht="15">
      <c r="A217" s="73">
        <v>1</v>
      </c>
      <c r="D217" s="75">
        <f>IF(ISNA(VLOOKUP(B217,'Entry List Master'!$A$2:$J$1058,2)),"",VLOOKUP(B217,'Entry List Master'!$A$2:$J$1058,2))</f>
      </c>
      <c r="E217" s="75">
        <f>IF(ISNA(VLOOKUP(B217,'Entry List Master'!$A$2:$J$1058,4)),"",VLOOKUP(B217,'Entry List Master'!$A$2:$J$1058,4))</f>
      </c>
      <c r="G217" s="76" t="s">
        <v>25</v>
      </c>
      <c r="H217" s="69">
        <f>IF(AND($A217=1,$E217=$H216),14,0)+IF(AND($A218=2,$E218=$H216),11,0)+IF(AND($A219=3,$E219=$H216),9,0)+IF(AND($A220=4,$E220=$H216),8,0)+IF(AND($A221=5,$E221=$H216),7,0)+IF(AND($A222=6,$E222=$H216),6,0)+IF(AND($A223=7,$E223=$H216),5,0)+IF(AND($A224=8,$E224=$H216),4,0)+IF(AND($A225=9,$E225=$H216),3,0)+IF(AND($A226=10,$E226=$H216),2,0)+IF(AND($A227=11,$E227=$H216),1,0)+IF(AND($A228=12,$E228=$H216),1,0)</f>
        <v>0</v>
      </c>
      <c r="I217" s="69">
        <f>IF(AND($A217=1,$E217=$I216),14,0)+IF(AND($A218=2,$E218=$I216),11,0)+IF(AND($A219=3,$E219=$I216),9,0)+IF(AND($A220=4,$E220=$I216),8,0)+IF(AND($A221=5,$E221=$I216),7,0)+IF(AND($A222=6,$E222=$I216),6,0)+IF(AND($A223=7,$E223=$I216),5,0)+IF(AND($A224=8,$E224=$I216),4,0)+IF(AND($A225=9,$E225=$I216),3,0)+IF(AND($A226=10,$E226=$I216),2,0)+IF(AND($A227=11,$E227=$I216),1,0)+IF(AND($A228=12,$E228=$I216),1,0)</f>
        <v>0</v>
      </c>
      <c r="J217" s="69">
        <f>IF(AND($A217=1,$E217=$J216),14,0)+IF(AND($A218=2,$E218=$J216),11,0)+IF(AND($A219=3,$E219=$J216),9,0)+IF(AND($A220=4,$E220=$J216),8,0)+IF(AND($A221=5,$E221=$J216),7,0)+IF(AND($A222=6,$E222=$J216),6,0)+IF(AND($A223=7,$E223=$J216),5,0)+IF(AND($A224=8,$E224=$J216),4,0)+IF(AND($A225=9,$E225=$J216),3,0)+IF(AND($A226=10,$E226=$J216),2,0)+IF(AND($A227=11,$E227=J216),1,0)+IF(AND($A228=12,$E228=$J216),1,0)</f>
        <v>0</v>
      </c>
      <c r="K217" s="69">
        <f>IF(AND($A217=1,$E217=$K216),14,0)+IF(AND($A218=2,$E218=$K216),11,0)+IF(AND($A219=3,$E219=$K216),9,0)+IF(AND($A220=4,$E220=$K216),8,0)+IF(AND($A221=5,$E221=$K216),7,0)+IF(AND($A222=6,$E222=$K216),6,0)+IF(AND($A223=7,$E223=$K216),5,0)+IF(AND($A224=8,$E224=$K216),4,0)+IF(AND($A225=9,$E225=$K216),3,0)+IF(AND($A226=10,$E226=$K216),2,0)+IF(AND($A227=11,$E227=K216),1,0)+IF(AND($A228=12,$E228=$K216),1,0)</f>
        <v>0</v>
      </c>
    </row>
    <row r="218" spans="1:11" ht="15">
      <c r="A218" s="73">
        <v>2</v>
      </c>
      <c r="C218" s="69"/>
      <c r="D218" s="75">
        <f>IF(ISNA(VLOOKUP(B218,'Entry List Master'!$A$2:$J$1058,2)),"",VLOOKUP(B218,'Entry List Master'!$A$2:$J$1058,2))</f>
      </c>
      <c r="E218" s="75">
        <f>IF(ISNA(VLOOKUP(B218,'Entry List Master'!$A$2:$J$1058,4)),"",VLOOKUP(B218,'Entry List Master'!$A$2:$J$1058,4))</f>
      </c>
      <c r="G218" s="76" t="s">
        <v>27</v>
      </c>
      <c r="H218" s="77">
        <f>IF($H219&gt;=10,3,IF($H219&gt;=8,2,IF($H219&gt;=6,1,0)))</f>
        <v>0</v>
      </c>
      <c r="I218" s="77">
        <f>IF($I219&gt;=10,3,IF($I219&gt;=8,2,IF($I219&gt;=6,1,0)))</f>
        <v>0</v>
      </c>
      <c r="J218" s="77">
        <f>IF($J219&gt;=10,3,IF($J219&gt;=8,2,IF($J219&gt;=6,1,0)))</f>
        <v>0</v>
      </c>
      <c r="K218" s="77">
        <f>IF($K219&gt;=10,3,IF($K219&gt;=8,2,IF($K219&gt;=6,1,0)))</f>
        <v>0</v>
      </c>
    </row>
    <row r="219" spans="1:11" ht="15">
      <c r="A219" s="73">
        <v>3</v>
      </c>
      <c r="D219" s="75">
        <f>IF(ISNA(VLOOKUP(B219,'Entry List Master'!$A$2:$J$1058,2)),"",VLOOKUP(B219,'Entry List Master'!$A$2:$J$1058,2))</f>
      </c>
      <c r="E219" s="75">
        <f>IF(ISNA(VLOOKUP(B219,'Entry List Master'!$A$2:$J$1058,4)),"",VLOOKUP(B219,'Entry List Master'!$A$2:$J$1058,4))</f>
      </c>
      <c r="G219" s="76" t="s">
        <v>51</v>
      </c>
      <c r="H219" s="78">
        <f>COUNTIF($E217:$E228,H216)</f>
        <v>0</v>
      </c>
      <c r="I219" s="78">
        <f>COUNTIF($E217:$E228,I216)</f>
        <v>0</v>
      </c>
      <c r="J219" s="78">
        <f>COUNTIF($E217:$E228,J216)</f>
        <v>0</v>
      </c>
      <c r="K219" s="78">
        <f>COUNTIF($E217:$E228,K216)</f>
        <v>0</v>
      </c>
    </row>
    <row r="220" spans="1:11" ht="15">
      <c r="A220" s="73">
        <v>4</v>
      </c>
      <c r="D220" s="75">
        <f>IF(ISNA(VLOOKUP(B220,'Entry List Master'!$A$2:$J$1058,2)),"",VLOOKUP(B220,'Entry List Master'!$A$2:$J$1058,2))</f>
      </c>
      <c r="E220" s="75">
        <f>IF(ISNA(VLOOKUP(B220,'Entry List Master'!$A$2:$J$1058,4)),"",VLOOKUP(B220,'Entry List Master'!$A$2:$J$1058,4))</f>
      </c>
      <c r="G220" s="76" t="s">
        <v>26</v>
      </c>
      <c r="H220" s="69">
        <f>SUM(H217:H219)</f>
        <v>0</v>
      </c>
      <c r="I220" s="69">
        <f>SUM(I217:I219)</f>
        <v>0</v>
      </c>
      <c r="J220" s="69">
        <f>SUM(J217:J219)</f>
        <v>0</v>
      </c>
      <c r="K220" s="69">
        <f>SUM(K217:K219)</f>
        <v>0</v>
      </c>
    </row>
    <row r="221" spans="1:5" ht="15">
      <c r="A221" s="73">
        <v>5</v>
      </c>
      <c r="D221" s="75">
        <f>IF(ISNA(VLOOKUP(B221,'Entry List Master'!$A$2:$J$1058,2)),"",VLOOKUP(B221,'Entry List Master'!$A$2:$J$1058,2))</f>
      </c>
      <c r="E221" s="75">
        <f>IF(ISNA(VLOOKUP(B221,'Entry List Master'!$A$2:$J$1058,4)),"",VLOOKUP(B221,'Entry List Master'!$A$2:$J$1058,4))</f>
      </c>
    </row>
    <row r="222" spans="1:5" ht="15">
      <c r="A222" s="73">
        <v>6</v>
      </c>
      <c r="D222" s="75">
        <f>IF(ISNA(VLOOKUP(B222,'Entry List Master'!$A$2:$J$1058,2)),"",VLOOKUP(B222,'Entry List Master'!$A$2:$J$1058,2))</f>
      </c>
      <c r="E222" s="75">
        <f>IF(ISNA(VLOOKUP(B222,'Entry List Master'!$A$2:$J$1058,4)),"",VLOOKUP(B222,'Entry List Master'!$A$2:$J$1058,4))</f>
      </c>
    </row>
    <row r="223" spans="1:5" ht="15">
      <c r="A223" s="73">
        <v>7</v>
      </c>
      <c r="D223" s="75">
        <f>IF(ISNA(VLOOKUP(B223,'Entry List Master'!$A$2:$J$1058,2)),"",VLOOKUP(B223,'Entry List Master'!$A$2:$J$1058,2))</f>
      </c>
      <c r="E223" s="75">
        <f>IF(ISNA(VLOOKUP(B223,'Entry List Master'!$A$2:$J$1058,4)),"",VLOOKUP(B223,'Entry List Master'!$A$2:$J$1058,4))</f>
      </c>
    </row>
    <row r="224" spans="1:5" ht="15">
      <c r="A224" s="73">
        <v>8</v>
      </c>
      <c r="D224" s="75">
        <f>IF(ISNA(VLOOKUP(B224,'Entry List Master'!$A$2:$J$1058,2)),"",VLOOKUP(B224,'Entry List Master'!$A$2:$J$1058,2))</f>
      </c>
      <c r="E224" s="75">
        <f>IF(ISNA(VLOOKUP(B224,'Entry List Master'!$A$2:$J$1058,4)),"",VLOOKUP(B224,'Entry List Master'!$A$2:$J$1058,4))</f>
      </c>
    </row>
    <row r="225" spans="1:5" ht="15">
      <c r="A225" s="73">
        <v>9</v>
      </c>
      <c r="D225" s="75">
        <f>IF(ISNA(VLOOKUP(B225,'Entry List Master'!$A$2:$J$1058,2)),"",VLOOKUP(B225,'Entry List Master'!$A$2:$J$1058,2))</f>
      </c>
      <c r="E225" s="75">
        <f>IF(ISNA(VLOOKUP(B225,'Entry List Master'!$A$2:$J$1058,4)),"",VLOOKUP(B225,'Entry List Master'!$A$2:$J$1058,4))</f>
      </c>
    </row>
    <row r="226" spans="1:5" ht="15">
      <c r="A226" s="73">
        <v>10</v>
      </c>
      <c r="D226" s="75">
        <f>IF(ISNA(VLOOKUP(B226,'Entry List Master'!$A$2:$J$1058,2)),"",VLOOKUP(B226,'Entry List Master'!$A$2:$J$1058,2))</f>
      </c>
      <c r="E226" s="75">
        <f>IF(ISNA(VLOOKUP(B226,'Entry List Master'!$A$2:$J$1058,4)),"",VLOOKUP(B226,'Entry List Master'!$A$2:$J$1058,4))</f>
      </c>
    </row>
    <row r="227" spans="1:5" ht="15">
      <c r="A227" s="73">
        <v>11</v>
      </c>
      <c r="D227" s="75">
        <f>IF(ISNA(VLOOKUP(B227,'Entry List Master'!$A$2:$J$1058,2)),"",VLOOKUP(B227,'Entry List Master'!$A$2:$J$1058,2))</f>
      </c>
      <c r="E227" s="75">
        <f>IF(ISNA(VLOOKUP(B227,'Entry List Master'!$A$2:$J$1058,4)),"",VLOOKUP(B227,'Entry List Master'!$A$2:$J$1058,4))</f>
      </c>
    </row>
    <row r="228" spans="1:5" ht="15">
      <c r="A228" s="73">
        <v>12</v>
      </c>
      <c r="D228" s="75">
        <f>IF(ISNA(VLOOKUP(B228,'Entry List Master'!$A$2:$J$1058,2)),"",VLOOKUP(B228,'Entry List Master'!$A$2:$J$1058,2))</f>
      </c>
      <c r="E228" s="75">
        <f>IF(ISNA(VLOOKUP(B228,'Entry List Master'!$A$2:$J$1058,4)),"",VLOOKUP(B228,'Entry List Master'!$A$2:$J$1058,4))</f>
      </c>
    </row>
    <row r="229" spans="4:5" ht="15">
      <c r="D229" s="75"/>
      <c r="E229" s="75"/>
    </row>
    <row r="230" spans="1:5" s="80" customFormat="1" ht="15">
      <c r="A230" s="200" t="s">
        <v>55</v>
      </c>
      <c r="B230" s="200"/>
      <c r="C230" s="200"/>
      <c r="D230" s="200"/>
      <c r="E230" s="200"/>
    </row>
    <row r="231" spans="1:11" s="80" customFormat="1" ht="15">
      <c r="A231" s="70" t="s">
        <v>14</v>
      </c>
      <c r="B231" s="70" t="s">
        <v>15</v>
      </c>
      <c r="C231" s="169" t="s">
        <v>16</v>
      </c>
      <c r="D231" s="70" t="s">
        <v>13</v>
      </c>
      <c r="E231" s="70" t="s">
        <v>1</v>
      </c>
      <c r="G231" s="69"/>
      <c r="H231" s="71" t="s">
        <v>30</v>
      </c>
      <c r="I231" s="72" t="s">
        <v>35</v>
      </c>
      <c r="J231" s="71" t="s">
        <v>34</v>
      </c>
      <c r="K231" s="108" t="s">
        <v>168</v>
      </c>
    </row>
    <row r="232" spans="1:11" ht="15">
      <c r="A232" s="73">
        <v>1</v>
      </c>
      <c r="D232" s="75">
        <f>IF(ISNA(VLOOKUP(B232,'Entry List Master'!$A$2:$J$1058,2)),"",VLOOKUP(B232,'Entry List Master'!$A$2:$J$1058,2))</f>
      </c>
      <c r="E232" s="75">
        <f>IF(ISNA(VLOOKUP(B232,'Entry List Master'!$A$2:$J$1058,4)),"",VLOOKUP(B232,'Entry List Master'!$A$2:$J$1058,4))</f>
      </c>
      <c r="G232" s="76" t="s">
        <v>25</v>
      </c>
      <c r="H232" s="69">
        <f>IF(AND($A232=1,$E232=$H231),14,0)+IF(AND($A233=2,$E233=$H231),11,0)+IF(AND($A234=3,$E234=$H231),9,0)+IF(AND($A235=4,$E235=$H231),8,0)+IF(AND($A236=5,$E236=$H231),7,0)+IF(AND($A237=6,$E237=$H231),6,0)+IF(AND($A238=7,$E238=$H231),5,0)+IF(AND($A239=8,$E239=$H231),4,0)+IF(AND($A240=9,$E240=$H231),3,0)+IF(AND($A241=10,$E241=$H231),2,0)+IF(AND($A242=11,$E242=$H231),1,0)+IF(AND($A243=12,$E243=$H231),1,0)</f>
        <v>0</v>
      </c>
      <c r="I232" s="69">
        <f>IF(AND($A232=1,$E232=$I231),14,0)+IF(AND($A233=2,$E233=$I231),11,0)+IF(AND($A234=3,$E234=$I231),9,0)+IF(AND($A235=4,$E235=$I231),8,0)+IF(AND($A236=5,$E236=$I231),7,0)+IF(AND($A241=6,$E241=$I231),6,0)+IF(AND($A242=7,$E242=$I231),5,0)+IF(AND($A243=8,$E243=$I231),4,0)+IF(AND($A244=9,$E244=$I231),3,0)+IF(AND($A245=10,$E245=$I231),2,0)+IF(AND($A246=11,$E246=$I231),1,0)+IF(AND($A247=12,$E247=$I231),1,0)</f>
        <v>0</v>
      </c>
      <c r="J232" s="69">
        <f>IF(AND($A232=1,$E232=$J231),14,0)+IF(AND($A233=2,$E233=$J231),11,0)+IF(AND($A234=3,$E234=$J231),9,0)+IF(AND($A235=4,$E235=$J231),8,0)+IF(AND($A236=5,$E236=$J231),7,0)+IF(AND($A237=6,$E237=$J231),6,0)+IF(AND($A238=7,$E238=$J231),5,0)+IF(AND($A239=8,$E239=$J231),4,0)+IF(AND($A240=9,$E240=$J231),3,0)+IF(AND($A241=10,$E241=$J231),2,0)+IF(AND($A242=11,$E242=J231),1,0)+IF(AND($A243=12,$E243=$J231),1,0)</f>
        <v>0</v>
      </c>
      <c r="K232" s="69">
        <f>IF(AND($A232=1,$E232=$K231),14,0)+IF(AND($A233=2,$E233=$K231),11,0)+IF(AND($A234=3,$E234=$K231),9,0)+IF(AND($A235=4,$E235=$K231),8,0)+IF(AND($A236=5,$E236=$K231),7,0)+IF(AND($A237=6,$E237=$K231),6,0)+IF(AND($A238=7,$E238=$K231),5,0)+IF(AND($A239=8,$E239=$K231),4,0)+IF(AND($A240=9,$E240=$K231),3,0)+IF(AND($A241=10,$E241=$K231),2,0)+IF(AND($A242=11,$E242=K231),1,0)+IF(AND($A243=12,$E243=$K231),1,0)</f>
        <v>0</v>
      </c>
    </row>
    <row r="233" spans="1:11" ht="15">
      <c r="A233" s="73">
        <v>2</v>
      </c>
      <c r="D233" s="75">
        <f>IF(ISNA(VLOOKUP(B233,'Entry List Master'!$A$2:$J$1058,2)),"",VLOOKUP(B233,'Entry List Master'!$A$2:$J$1058,2))</f>
      </c>
      <c r="E233" s="75">
        <f>IF(ISNA(VLOOKUP(B233,'Entry List Master'!$A$2:$J$1058,4)),"",VLOOKUP(B233,'Entry List Master'!$A$2:$J$1058,4))</f>
      </c>
      <c r="G233" s="76" t="s">
        <v>27</v>
      </c>
      <c r="H233" s="77">
        <f>IF($H234&gt;=10,3,IF($H234&gt;=8,2,IF($H234&gt;=6,1,0)))</f>
        <v>0</v>
      </c>
      <c r="I233" s="77">
        <f>IF($I234&gt;=10,3,IF($I234&gt;=8,2,IF($I234&gt;=6,1,0)))</f>
        <v>0</v>
      </c>
      <c r="J233" s="77">
        <f>IF($J234&gt;=10,3,IF($J234&gt;=8,2,IF($J234&gt;=6,1,0)))</f>
        <v>0</v>
      </c>
      <c r="K233" s="77">
        <f>IF($K234&gt;=10,3,IF($K234&gt;=8,2,IF($K234&gt;=6,1,0)))</f>
        <v>0</v>
      </c>
    </row>
    <row r="234" spans="1:11" ht="15">
      <c r="A234" s="73">
        <v>3</v>
      </c>
      <c r="D234" s="75">
        <f>IF(ISNA(VLOOKUP(B234,'Entry List Master'!$A$2:$J$1058,2)),"",VLOOKUP(B234,'Entry List Master'!$A$2:$J$1058,2))</f>
      </c>
      <c r="E234" s="75">
        <f>IF(ISNA(VLOOKUP(B234,'Entry List Master'!$A$2:$J$1058,4)),"",VLOOKUP(B234,'Entry List Master'!$A$2:$J$1058,4))</f>
      </c>
      <c r="G234" s="76" t="s">
        <v>51</v>
      </c>
      <c r="H234" s="78">
        <f>COUNTIF($E232:$E240,H231)</f>
        <v>0</v>
      </c>
      <c r="I234" s="78">
        <f>COUNTIF($E232:$E240,I231)</f>
        <v>0</v>
      </c>
      <c r="J234" s="78">
        <f>COUNTIF($E232:$E240,J231)</f>
        <v>0</v>
      </c>
      <c r="K234" s="78">
        <f>COUNTIF($E232:$E240,K231)</f>
        <v>0</v>
      </c>
    </row>
    <row r="235" spans="1:11" ht="15">
      <c r="A235" s="73">
        <v>4</v>
      </c>
      <c r="C235" s="69"/>
      <c r="D235" s="75">
        <f>IF(ISNA(VLOOKUP(B235,'Entry List Master'!$A$2:$J$1058,2)),"",VLOOKUP(B235,'Entry List Master'!$A$2:$J$1058,2))</f>
      </c>
      <c r="E235" s="75">
        <f>IF(ISNA(VLOOKUP(B235,'Entry List Master'!$A$2:$J$1058,4)),"",VLOOKUP(B235,'Entry List Master'!$A$2:$J$1058,4))</f>
      </c>
      <c r="G235" s="76" t="s">
        <v>26</v>
      </c>
      <c r="H235" s="69">
        <f>SUM(H232:H234)</f>
        <v>0</v>
      </c>
      <c r="I235" s="69">
        <f>SUM(I232:I234)</f>
        <v>0</v>
      </c>
      <c r="J235" s="69">
        <f>SUM(J232:J234)</f>
        <v>0</v>
      </c>
      <c r="K235" s="69">
        <f>SUM(K232:K234)</f>
        <v>0</v>
      </c>
    </row>
    <row r="236" spans="1:5" ht="15">
      <c r="A236" s="73">
        <v>5</v>
      </c>
      <c r="C236" s="69"/>
      <c r="D236" s="75">
        <f>IF(ISNA(VLOOKUP(B236,'Entry List Master'!$A$2:$J$1058,2)),"",VLOOKUP(B236,'Entry List Master'!$A$2:$J$1058,2))</f>
      </c>
      <c r="E236" s="75">
        <f>IF(ISNA(VLOOKUP(B236,'Entry List Master'!$A$2:$J$1058,4)),"",VLOOKUP(B236,'Entry List Master'!$A$2:$J$1058,4))</f>
      </c>
    </row>
    <row r="237" spans="1:11" ht="15">
      <c r="A237" s="73">
        <v>6</v>
      </c>
      <c r="D237" s="75">
        <f>IF(ISNA(VLOOKUP(B237,'Entry List Master'!$A$2:$J$1058,2)),"",VLOOKUP(B237,'Entry List Master'!$A$2:$J$1058,2))</f>
      </c>
      <c r="E237" s="75">
        <f>IF(ISNA(VLOOKUP(B237,'Entry List Master'!$A$2:$J$1058,4)),"",VLOOKUP(B237,'Entry List Master'!$A$2:$J$1058,4))</f>
      </c>
      <c r="H237" s="77"/>
      <c r="J237" s="77"/>
      <c r="K237" s="77"/>
    </row>
    <row r="238" spans="1:11" ht="15">
      <c r="A238" s="73">
        <v>7</v>
      </c>
      <c r="D238" s="75">
        <f>IF(ISNA(VLOOKUP(B238,'Entry List Master'!$A$2:$J$1058,2)),"",VLOOKUP(B238,'Entry List Master'!$A$2:$J$1058,2))</f>
      </c>
      <c r="E238" s="75">
        <f>IF(ISNA(VLOOKUP(B238,'Entry List Master'!$A$2:$J$1058,4)),"",VLOOKUP(B238,'Entry List Master'!$A$2:$J$1058,4))</f>
      </c>
      <c r="H238" s="78"/>
      <c r="J238" s="78"/>
      <c r="K238" s="78"/>
    </row>
    <row r="239" spans="1:5" ht="15">
      <c r="A239" s="73">
        <v>8</v>
      </c>
      <c r="D239" s="75">
        <f>IF(ISNA(VLOOKUP(B239,'Entry List Master'!$A$2:$J$1058,2)),"",VLOOKUP(B239,'Entry List Master'!$A$2:$J$1058,2))</f>
      </c>
      <c r="E239" s="75">
        <f>IF(ISNA(VLOOKUP(B239,'Entry List Master'!$A$2:$J$1058,4)),"",VLOOKUP(B239,'Entry List Master'!$A$2:$J$1058,4))</f>
      </c>
    </row>
    <row r="240" spans="1:5" ht="15">
      <c r="A240" s="73">
        <v>9</v>
      </c>
      <c r="D240" s="75">
        <f>IF(ISNA(VLOOKUP(B240,'Entry List Master'!$A$2:$J$1058,2)),"",VLOOKUP(B240,'Entry List Master'!$A$2:$J$1058,2))</f>
      </c>
      <c r="E240" s="75">
        <f>IF(ISNA(VLOOKUP(B240,'Entry List Master'!$A$2:$J$1058,4)),"",VLOOKUP(B240,'Entry List Master'!$A$2:$J$1058,4))</f>
      </c>
    </row>
    <row r="241" spans="4:11" ht="15">
      <c r="D241" s="75"/>
      <c r="E241" s="75"/>
      <c r="H241" s="77"/>
      <c r="J241" s="77"/>
      <c r="K241" s="77"/>
    </row>
    <row r="242" spans="1:11" s="80" customFormat="1" ht="15">
      <c r="A242" s="200" t="s">
        <v>58</v>
      </c>
      <c r="B242" s="200"/>
      <c r="C242" s="200"/>
      <c r="D242" s="200"/>
      <c r="E242" s="200"/>
      <c r="H242" s="78"/>
      <c r="J242" s="78"/>
      <c r="K242" s="78"/>
    </row>
    <row r="243" spans="1:11" s="80" customFormat="1" ht="15">
      <c r="A243" s="70" t="s">
        <v>14</v>
      </c>
      <c r="B243" s="70" t="s">
        <v>15</v>
      </c>
      <c r="C243" s="169" t="s">
        <v>16</v>
      </c>
      <c r="D243" s="70" t="s">
        <v>13</v>
      </c>
      <c r="E243" s="70" t="s">
        <v>1</v>
      </c>
      <c r="G243" s="69"/>
      <c r="H243" s="108" t="s">
        <v>30</v>
      </c>
      <c r="I243" s="72" t="s">
        <v>35</v>
      </c>
      <c r="J243" s="108" t="s">
        <v>34</v>
      </c>
      <c r="K243" s="108" t="s">
        <v>168</v>
      </c>
    </row>
    <row r="244" spans="1:11" ht="15">
      <c r="A244" s="73">
        <v>1</v>
      </c>
      <c r="D244" s="75">
        <f>IF(ISNA(VLOOKUP(B244,'Entry List Master'!$A$2:$J$1058,2)),"",VLOOKUP(B244,'Entry List Master'!$A$2:$J$1058,2))</f>
      </c>
      <c r="E244" s="75">
        <f>IF(ISNA(VLOOKUP(B244,'Entry List Master'!$A$2:$J$1058,4)),"",VLOOKUP(B244,'Entry List Master'!$A$2:$J$1058,4))</f>
      </c>
      <c r="G244" s="76" t="s">
        <v>25</v>
      </c>
      <c r="H244" s="69">
        <f>IF(AND($A244=1,$E244=$H243),14,0)+IF(AND($A245=2,$E245=$H243),11,0)+IF(AND($A246=3,$E246=$H243),9,0)+IF(AND($A247=4,$E247=$H243),8,0)+IF(AND($A248=5,$E248=$H243),7,0)+IF(AND($A249=6,$E249=$H243),6,0)+IF(AND($A250=7,$E250=$H243),5,0)+IF(AND($A251=8,$E251=$H243),4,0)+IF(AND($A252=9,$E252=$H243),3,0)+IF(AND($A253=10,$E253=$H243),2,0)+IF(AND($A254=11,$E254=$H243),1,0)+IF(AND($A255=12,$E255=$H243),1,0)</f>
        <v>0</v>
      </c>
      <c r="I244" s="69">
        <f>IF(AND($A244=1,$E244=$I243),14,0)+IF(AND($A245=2,$E245=$I243),11,0)+IF(AND($A246=3,$E246=$I243),9,0)+IF(AND($A247=4,$E247=$I243),8,0)+IF(AND($A248=5,$E248=$I243),7,0)+IF(AND($A249=6,$E249=$I243),6,0)+IF(AND($A250=7,$E250=$I243),5,0)+IF(AND($A251=8,$E251=$I243),4,0)+IF(AND($A252=9,$E252=$I243),3,0)+IF(AND($A253=10,$E253=$I243),2,0)+IF(AND($A254=11,$E254=$I243),1,0)+IF(AND($A255=12,$E255=$I243),1,0)</f>
        <v>0</v>
      </c>
      <c r="J244" s="69">
        <f>IF(AND($A244=1,$E244=$J243),14,0)+IF(AND($A245=2,$E245=$J243),11,0)+IF(AND($A246=3,$E246=$J243),9,0)+IF(AND($A247=4,$E247=$J243),8,0)+IF(AND($A248=5,$E248=$J243),7,0)+IF(AND($A249=6,$E249=$J243),6,0)+IF(AND($A250=7,$E250=$J243),5,0)+IF(AND($A251=8,$E251=$J243),4,0)+IF(AND($A252=9,$E252=$J243),3,0)+IF(AND($A253=10,$E253=$J243),2,0)+IF(AND($A254=11,$E254=J243),1,0)+IF(AND($A255=12,$E255=$J243),1,0)</f>
        <v>0</v>
      </c>
      <c r="K244" s="69">
        <f>IF(AND($A244=1,$E244=$K243),14,0)+IF(AND($A245=2,$E245=$K243),11,0)+IF(AND($A246=3,$E246=$K243),9,0)+IF(AND($A247=4,$E247=$K243),8,0)+IF(AND($A248=5,$E248=$K243),7,0)+IF(AND($A249=6,$E249=$K243),6,0)+IF(AND($A250=7,$E250=$K243),5,0)+IF(AND($A251=8,$E251=$K243),4,0)+IF(AND($A252=9,$E252=$K243),3,0)+IF(AND($A253=10,$E253=$K243),2,0)+IF(AND($A254=11,$E254=K243),1,0)+IF(AND($A255=12,$E255=$K243),1,0)</f>
        <v>0</v>
      </c>
    </row>
    <row r="245" spans="1:11" ht="15">
      <c r="A245" s="73">
        <v>2</v>
      </c>
      <c r="D245" s="75">
        <f>IF(ISNA(VLOOKUP(B245,'Entry List Master'!$A$2:$J$1058,2)),"",VLOOKUP(B245,'Entry List Master'!$A$2:$J$1058,2))</f>
      </c>
      <c r="E245" s="75">
        <f>IF(ISNA(VLOOKUP(B245,'Entry List Master'!$A$2:$J$1058,4)),"",VLOOKUP(B245,'Entry List Master'!$A$2:$J$1058,4))</f>
      </c>
      <c r="G245" s="76" t="s">
        <v>27</v>
      </c>
      <c r="H245" s="77">
        <f>IF($H246&gt;=10,3,IF($H246&gt;=8,2,IF($H246&gt;=6,1,0)))</f>
        <v>0</v>
      </c>
      <c r="I245" s="77">
        <f>IF($I246&gt;=10,3,IF($I246&gt;=8,2,IF($I246&gt;=6,1,0)))</f>
        <v>0</v>
      </c>
      <c r="J245" s="77">
        <f>IF($J246&gt;=10,3,IF($J246&gt;=8,2,IF($J246&gt;=6,1,0)))</f>
        <v>0</v>
      </c>
      <c r="K245" s="77">
        <f>IF($K246&gt;=10,3,IF($K246&gt;=8,2,IF($K246&gt;=6,1,0)))</f>
        <v>0</v>
      </c>
    </row>
    <row r="246" spans="1:11" ht="15">
      <c r="A246" s="73">
        <v>3</v>
      </c>
      <c r="D246" s="75">
        <f>IF(ISNA(VLOOKUP(B246,'Entry List Master'!$A$2:$J$1058,2)),"",VLOOKUP(B246,'Entry List Master'!$A$2:$J$1058,2))</f>
      </c>
      <c r="E246" s="75">
        <f>IF(ISNA(VLOOKUP(B246,'Entry List Master'!$A$2:$J$1058,4)),"",VLOOKUP(B246,'Entry List Master'!$A$2:$J$1058,4))</f>
      </c>
      <c r="G246" s="76" t="s">
        <v>51</v>
      </c>
      <c r="H246" s="78">
        <f>COUNTIF($E244:$E249,H243)</f>
        <v>0</v>
      </c>
      <c r="I246" s="78">
        <f>COUNTIF($E244:$E249,I243)</f>
        <v>0</v>
      </c>
      <c r="J246" s="78">
        <f>COUNTIF($E244:$E249,J243)</f>
        <v>0</v>
      </c>
      <c r="K246" s="78">
        <f>COUNTIF($E244:$E249,K243)</f>
        <v>0</v>
      </c>
    </row>
    <row r="247" spans="1:11" ht="15">
      <c r="A247" s="73">
        <v>4</v>
      </c>
      <c r="D247" s="75">
        <f>IF(ISNA(VLOOKUP(B247,'Entry List Master'!$A$2:$J$1058,2)),"",VLOOKUP(B247,'Entry List Master'!$A$2:$J$1058,2))</f>
      </c>
      <c r="E247" s="75">
        <f>IF(ISNA(VLOOKUP(B247,'Entry List Master'!$A$2:$J$1058,4)),"",VLOOKUP(B247,'Entry List Master'!$A$2:$J$1058,4))</f>
      </c>
      <c r="G247" s="76" t="s">
        <v>26</v>
      </c>
      <c r="H247" s="69">
        <f>SUM(H244:H246)</f>
        <v>0</v>
      </c>
      <c r="I247" s="69">
        <f>SUM(I244:I246)</f>
        <v>0</v>
      </c>
      <c r="J247" s="69">
        <f>SUM(J244:J246)</f>
        <v>0</v>
      </c>
      <c r="K247" s="69">
        <f>SUM(K244:K246)</f>
        <v>0</v>
      </c>
    </row>
    <row r="248" spans="1:5" ht="15">
      <c r="A248" s="73">
        <v>5</v>
      </c>
      <c r="D248" s="75">
        <f>IF(ISNA(VLOOKUP(B248,'Entry List Master'!$A$2:$J$1058,2)),"",VLOOKUP(B248,'Entry List Master'!$A$2:$J$1058,2))</f>
      </c>
      <c r="E248" s="75">
        <f>IF(ISNA(VLOOKUP(B248,'Entry List Master'!$A$2:$J$1058,4)),"",VLOOKUP(B248,'Entry List Master'!$A$2:$J$1058,4))</f>
      </c>
    </row>
    <row r="249" spans="1:7" ht="15">
      <c r="A249" s="73">
        <v>6</v>
      </c>
      <c r="C249" s="69"/>
      <c r="D249" s="75">
        <f>IF(ISNA(VLOOKUP(B249,'Entry List Master'!$A$2:$J$1058,2)),"",VLOOKUP(B249,'Entry List Master'!$A$2:$J$1058,2))</f>
      </c>
      <c r="E249" s="75">
        <f>IF(ISNA(VLOOKUP(B249,'Entry List Master'!$A$2:$J$1058,4)),"",VLOOKUP(B249,'Entry List Master'!$A$2:$J$1058,4))</f>
      </c>
      <c r="G249" s="76" t="s">
        <v>69</v>
      </c>
    </row>
    <row r="250" spans="8:11" ht="15">
      <c r="H250" s="71" t="s">
        <v>30</v>
      </c>
      <c r="I250" s="72" t="s">
        <v>35</v>
      </c>
      <c r="J250" s="71" t="s">
        <v>34</v>
      </c>
      <c r="K250" s="108" t="s">
        <v>168</v>
      </c>
    </row>
    <row r="251" spans="7:11" ht="15">
      <c r="G251" s="76" t="s">
        <v>52</v>
      </c>
      <c r="H251" s="69">
        <f>SUM(H$6+H$44+H$78+H$112+H$144+H$175+H$205+$H235)</f>
        <v>0</v>
      </c>
      <c r="I251" s="69">
        <f>SUM(I$6+I$44+I$78+I$112+I$144+I$175+I$205+$H235)</f>
        <v>0</v>
      </c>
      <c r="J251" s="69">
        <f>SUM(J$6+J$44+J$78+J$112+J$144+J$175+J$205+$J235)</f>
        <v>0</v>
      </c>
      <c r="K251" s="69">
        <f>SUM(K$6+K$44+K$78+K$112+K$144+K$175+K$205+$K235)</f>
        <v>0</v>
      </c>
    </row>
    <row r="252" spans="7:11" ht="15">
      <c r="G252" s="76" t="s">
        <v>53</v>
      </c>
      <c r="H252" s="69">
        <f>SUM(H$25+H$61+H$94+H$127+H$159+H$190+H$220+$H247)</f>
        <v>0</v>
      </c>
      <c r="I252" s="69">
        <f>SUM(I$25+I$61+I$94+I$127+I$159+I$190+I$220+$H247)</f>
        <v>0</v>
      </c>
      <c r="J252" s="69">
        <f>SUM(J$25+J$61+J$94+J$127+J$159+J$190+J$220+$J247)</f>
        <v>0</v>
      </c>
      <c r="K252" s="69">
        <f>SUM(K$25+K$61+K$94+K$127+K$159+K$190+K$220+$K247)</f>
        <v>0</v>
      </c>
    </row>
    <row r="253" ht="15">
      <c r="B253" s="77"/>
    </row>
    <row r="254" spans="2:7" ht="15">
      <c r="B254" s="78"/>
      <c r="G254" s="76" t="s">
        <v>69</v>
      </c>
    </row>
    <row r="255" spans="8:11" ht="15">
      <c r="H255" s="71" t="s">
        <v>30</v>
      </c>
      <c r="I255" s="72" t="s">
        <v>35</v>
      </c>
      <c r="J255" s="71" t="s">
        <v>34</v>
      </c>
      <c r="K255" s="108" t="s">
        <v>168</v>
      </c>
    </row>
    <row r="256" spans="2:11" ht="15">
      <c r="B256" s="77"/>
      <c r="G256" s="76" t="s">
        <v>63</v>
      </c>
      <c r="H256" s="69">
        <f>SUM(H$6+H$44+H$78+H$112)</f>
        <v>0</v>
      </c>
      <c r="I256" s="69">
        <f>SUM(I$6+I$44+I$78+I$112)</f>
        <v>0</v>
      </c>
      <c r="J256" s="69">
        <f>SUM(J$6+J$44+J$78+J$112)</f>
        <v>0</v>
      </c>
      <c r="K256" s="69">
        <f>SUM(K$6+K$44+K$78+K$112)</f>
        <v>0</v>
      </c>
    </row>
    <row r="257" spans="2:11" ht="15">
      <c r="B257" s="78"/>
      <c r="G257" s="76" t="s">
        <v>64</v>
      </c>
      <c r="H257" s="69">
        <f>SUM(H$25+H$61+H$94+H$127)</f>
        <v>0</v>
      </c>
      <c r="I257" s="69">
        <f>SUM(I$25+I$61+I$94+I$127)</f>
        <v>0</v>
      </c>
      <c r="J257" s="69">
        <f>SUM(J$25+J$61+J$94+J$127)</f>
        <v>0</v>
      </c>
      <c r="K257" s="69">
        <f>SUM(K$25+K$61+K$94+K$127)</f>
        <v>0</v>
      </c>
    </row>
    <row r="258" spans="7:11" ht="15">
      <c r="G258" s="76" t="s">
        <v>65</v>
      </c>
      <c r="H258" s="69">
        <f>SUM(H$144+H$175+H$205+$H235)</f>
        <v>0</v>
      </c>
      <c r="I258" s="69">
        <f>SUM(I$144+I$175+I$205+$I235)</f>
        <v>0</v>
      </c>
      <c r="J258" s="69">
        <f>SUM(J$144+J$175+J$205+$J235)</f>
        <v>0</v>
      </c>
      <c r="K258" s="69">
        <f>SUM(K$144+K$175+K$205+$K235)</f>
        <v>0</v>
      </c>
    </row>
    <row r="259" spans="7:11" ht="15">
      <c r="G259" s="83" t="s">
        <v>66</v>
      </c>
      <c r="H259" s="69">
        <f>SUM(H$159+H$190+H$220+$H247)</f>
        <v>0</v>
      </c>
      <c r="I259" s="69">
        <f>SUM(I$159+I$190+I$220+$I247)</f>
        <v>0</v>
      </c>
      <c r="J259" s="69">
        <f>SUM(J$159+J$190+J$220+$J247)</f>
        <v>0</v>
      </c>
      <c r="K259" s="69">
        <f>SUM(K$159+K$190+K$220+$K247)</f>
        <v>0</v>
      </c>
    </row>
    <row r="261" spans="7:11" ht="15">
      <c r="G261" s="76"/>
      <c r="I261" s="71"/>
      <c r="J261" s="72"/>
      <c r="K261" s="71"/>
    </row>
    <row r="262" ht="15">
      <c r="H262" s="76"/>
    </row>
    <row r="264" ht="15">
      <c r="G264" s="76"/>
    </row>
  </sheetData>
  <sheetProtection/>
  <mergeCells count="16">
    <mergeCell ref="A185:E185"/>
    <mergeCell ref="A200:E200"/>
    <mergeCell ref="A1:E1"/>
    <mergeCell ref="A20:E20"/>
    <mergeCell ref="A39:E39"/>
    <mergeCell ref="A56:E56"/>
    <mergeCell ref="A230:E230"/>
    <mergeCell ref="A242:E242"/>
    <mergeCell ref="A73:E73"/>
    <mergeCell ref="A89:E89"/>
    <mergeCell ref="A215:E215"/>
    <mergeCell ref="A107:E107"/>
    <mergeCell ref="A122:E122"/>
    <mergeCell ref="A139:E139"/>
    <mergeCell ref="A154:E154"/>
    <mergeCell ref="A170:E170"/>
  </mergeCells>
  <printOptions gridLines="1" headings="1"/>
  <pageMargins left="0.7" right="0.7" top="0.75" bottom="0.75" header="0.3" footer="0.3"/>
  <pageSetup horizontalDpi="300" verticalDpi="300" orientation="portrait" paperSize="9" r:id="rId1"/>
  <headerFooter alignWithMargins="0">
    <oddHeader>&amp;CMcGrady Financial Services Junior Cross Country Series 
Race 3 : Castleward, November 18th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4">
      <selection activeCell="A1" sqref="A1:D2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88</v>
      </c>
      <c r="B1" s="197"/>
      <c r="C1" s="197"/>
      <c r="D1" s="197"/>
    </row>
    <row r="2" spans="1:4" s="41" customFormat="1" ht="18.75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5" s="41" customFormat="1" ht="18.75">
      <c r="A4" s="42">
        <v>1</v>
      </c>
      <c r="B4" s="46"/>
      <c r="C4" s="47"/>
      <c r="D4" s="47"/>
      <c r="E4" s="48"/>
    </row>
    <row r="5" spans="1:5" s="41" customFormat="1" ht="18.75">
      <c r="A5" s="42">
        <v>2</v>
      </c>
      <c r="B5" s="46"/>
      <c r="C5" s="47"/>
      <c r="D5" s="47"/>
      <c r="E5" s="48"/>
    </row>
    <row r="6" spans="1:5" s="41" customFormat="1" ht="18.75">
      <c r="A6" s="42">
        <v>3</v>
      </c>
      <c r="B6" s="46"/>
      <c r="C6" s="47"/>
      <c r="D6" s="47"/>
      <c r="E6" s="48"/>
    </row>
    <row r="7" spans="1:5" s="41" customFormat="1" ht="18.75">
      <c r="A7" s="42">
        <v>4</v>
      </c>
      <c r="B7" s="46"/>
      <c r="C7" s="47"/>
      <c r="D7" s="47"/>
      <c r="E7" s="48"/>
    </row>
    <row r="8" spans="1:5" s="41" customFormat="1" ht="18.75">
      <c r="A8" s="42">
        <v>5</v>
      </c>
      <c r="B8" s="46"/>
      <c r="C8" s="47"/>
      <c r="D8" s="47"/>
      <c r="E8" s="48"/>
    </row>
    <row r="9" spans="1:5" s="41" customFormat="1" ht="18.75">
      <c r="A9" s="42">
        <v>6</v>
      </c>
      <c r="B9" s="46"/>
      <c r="C9" s="47"/>
      <c r="D9" s="47"/>
      <c r="E9" s="48"/>
    </row>
    <row r="10" spans="1:5" s="41" customFormat="1" ht="18.75">
      <c r="A10" s="42">
        <v>7</v>
      </c>
      <c r="B10" s="46"/>
      <c r="C10" s="47"/>
      <c r="D10" s="47"/>
      <c r="E10" s="48"/>
    </row>
    <row r="11" spans="1:5" s="41" customFormat="1" ht="18.75">
      <c r="A11" s="42">
        <v>8</v>
      </c>
      <c r="B11" s="46"/>
      <c r="C11" s="47"/>
      <c r="D11" s="47"/>
      <c r="E11" s="48"/>
    </row>
    <row r="12" spans="1:5" s="41" customFormat="1" ht="18.75">
      <c r="A12" s="42">
        <v>9</v>
      </c>
      <c r="B12" s="46"/>
      <c r="C12" s="47"/>
      <c r="D12" s="47"/>
      <c r="E12" s="49"/>
    </row>
    <row r="13" spans="1:5" s="41" customFormat="1" ht="18.75">
      <c r="A13" s="42">
        <v>10</v>
      </c>
      <c r="B13" s="50"/>
      <c r="C13" s="51"/>
      <c r="D13" s="47"/>
      <c r="E13" s="49"/>
    </row>
    <row r="14" spans="1:5" s="41" customFormat="1" ht="18.75">
      <c r="A14" s="42">
        <v>11</v>
      </c>
      <c r="B14" s="50"/>
      <c r="C14" s="51"/>
      <c r="D14" s="47"/>
      <c r="E14" s="49"/>
    </row>
    <row r="15" spans="1:4" s="41" customFormat="1" ht="18.75">
      <c r="A15" s="42">
        <v>12</v>
      </c>
      <c r="B15" s="52"/>
      <c r="C15" s="53"/>
      <c r="D15" s="47"/>
    </row>
    <row r="16" spans="1:4" s="41" customFormat="1" ht="18.75">
      <c r="A16" s="42">
        <v>13</v>
      </c>
      <c r="B16" s="52"/>
      <c r="C16" s="53"/>
      <c r="D16" s="47"/>
    </row>
    <row r="17" spans="1:3" s="41" customFormat="1" ht="18.75">
      <c r="A17" s="42">
        <v>14</v>
      </c>
      <c r="B17" s="54"/>
      <c r="C17" s="55"/>
    </row>
    <row r="18" spans="1:3" s="41" customFormat="1" ht="18.75">
      <c r="A18" s="42">
        <v>15</v>
      </c>
      <c r="B18" s="54"/>
      <c r="C18" s="55"/>
    </row>
    <row r="19" spans="1:2" s="41" customFormat="1" ht="21">
      <c r="A19" s="42">
        <v>16</v>
      </c>
      <c r="B19" s="56"/>
    </row>
    <row r="20" spans="1:4" s="41" customFormat="1" ht="18.75">
      <c r="A20" s="197" t="s">
        <v>89</v>
      </c>
      <c r="B20" s="197"/>
      <c r="C20" s="197"/>
      <c r="D20" s="197"/>
    </row>
    <row r="21" spans="1:4" s="41" customFormat="1" ht="18.75">
      <c r="A21" s="197"/>
      <c r="B21" s="197"/>
      <c r="C21" s="197"/>
      <c r="D21" s="197"/>
    </row>
    <row r="22" spans="1:4" s="66" customFormat="1" ht="21">
      <c r="A22" s="65"/>
      <c r="B22" s="56" t="s">
        <v>0</v>
      </c>
      <c r="C22" s="68" t="s">
        <v>13</v>
      </c>
      <c r="D22" s="68" t="s">
        <v>1</v>
      </c>
    </row>
    <row r="23" spans="1:5" s="41" customFormat="1" ht="18.75">
      <c r="A23" s="42">
        <v>1</v>
      </c>
      <c r="B23" s="46"/>
      <c r="C23" s="47"/>
      <c r="D23" s="47"/>
      <c r="E23" s="48"/>
    </row>
    <row r="24" spans="1:5" s="41" customFormat="1" ht="18.75">
      <c r="A24" s="42">
        <v>2</v>
      </c>
      <c r="B24" s="46"/>
      <c r="C24" s="47"/>
      <c r="D24" s="47"/>
      <c r="E24" s="48"/>
    </row>
    <row r="25" spans="1:5" s="41" customFormat="1" ht="18.75">
      <c r="A25" s="42">
        <v>3</v>
      </c>
      <c r="B25" s="46"/>
      <c r="C25" s="47"/>
      <c r="D25" s="47"/>
      <c r="E25" s="48"/>
    </row>
    <row r="26" spans="1:5" s="41" customFormat="1" ht="18.75">
      <c r="A26" s="42">
        <v>4</v>
      </c>
      <c r="B26" s="46"/>
      <c r="C26" s="47"/>
      <c r="D26" s="47"/>
      <c r="E26" s="48"/>
    </row>
    <row r="27" spans="1:5" s="41" customFormat="1" ht="18.75">
      <c r="A27" s="42">
        <v>5</v>
      </c>
      <c r="B27" s="46"/>
      <c r="C27" s="47"/>
      <c r="D27" s="47"/>
      <c r="E27" s="48"/>
    </row>
    <row r="28" spans="1:5" s="41" customFormat="1" ht="18.75">
      <c r="A28" s="42">
        <v>6</v>
      </c>
      <c r="B28" s="46"/>
      <c r="C28" s="47"/>
      <c r="D28" s="47"/>
      <c r="E28" s="48"/>
    </row>
    <row r="29" spans="1:5" s="41" customFormat="1" ht="18.75">
      <c r="A29" s="42">
        <v>7</v>
      </c>
      <c r="B29" s="46"/>
      <c r="C29" s="47"/>
      <c r="D29" s="47"/>
      <c r="E29" s="48"/>
    </row>
    <row r="30" spans="1:5" s="41" customFormat="1" ht="18.75">
      <c r="A30" s="42">
        <v>8</v>
      </c>
      <c r="B30" s="46"/>
      <c r="C30" s="47"/>
      <c r="D30" s="47"/>
      <c r="E30" s="48"/>
    </row>
    <row r="31" spans="1:5" s="41" customFormat="1" ht="18.75">
      <c r="A31" s="42">
        <v>9</v>
      </c>
      <c r="B31" s="46"/>
      <c r="C31" s="47"/>
      <c r="D31" s="47"/>
      <c r="E31" s="48"/>
    </row>
    <row r="32" spans="1:5" s="41" customFormat="1" ht="18.75">
      <c r="A32" s="42">
        <v>10</v>
      </c>
      <c r="B32" s="46"/>
      <c r="C32" s="47"/>
      <c r="D32" s="47"/>
      <c r="E32" s="48"/>
    </row>
    <row r="33" spans="1:5" s="41" customFormat="1" ht="18.75">
      <c r="A33" s="42">
        <v>11</v>
      </c>
      <c r="B33" s="46"/>
      <c r="C33" s="47"/>
      <c r="D33" s="47"/>
      <c r="E33" s="48"/>
    </row>
    <row r="34" spans="1:5" s="41" customFormat="1" ht="18.75">
      <c r="A34" s="42">
        <v>12</v>
      </c>
      <c r="B34" s="46"/>
      <c r="C34" s="47"/>
      <c r="D34" s="47"/>
      <c r="E34" s="49"/>
    </row>
    <row r="35" spans="1:5" s="41" customFormat="1" ht="18.75">
      <c r="A35" s="42">
        <v>13</v>
      </c>
      <c r="B35" s="46"/>
      <c r="C35" s="47"/>
      <c r="D35" s="47"/>
      <c r="E35" s="49"/>
    </row>
    <row r="36" spans="1:5" s="41" customFormat="1" ht="18.75">
      <c r="A36" s="42">
        <v>14</v>
      </c>
      <c r="B36" s="46"/>
      <c r="C36" s="47"/>
      <c r="D36" s="47"/>
      <c r="E36" s="48"/>
    </row>
    <row r="37" spans="1:4" s="41" customFormat="1" ht="18.75">
      <c r="A37" s="42">
        <v>15</v>
      </c>
      <c r="B37" s="46"/>
      <c r="C37" s="51"/>
      <c r="D37" s="47"/>
    </row>
    <row r="38" spans="1:4" s="41" customFormat="1" ht="18.75">
      <c r="A38" s="42">
        <v>16</v>
      </c>
      <c r="B38" s="52"/>
      <c r="C38" s="53"/>
      <c r="D38" s="47"/>
    </row>
    <row r="39" spans="1:4" s="41" customFormat="1" ht="18.75">
      <c r="A39" s="42">
        <v>17</v>
      </c>
      <c r="B39" s="52"/>
      <c r="C39" s="53"/>
      <c r="D39" s="47"/>
    </row>
    <row r="40" spans="1:5" s="41" customFormat="1" ht="18.75">
      <c r="A40" s="42">
        <v>18</v>
      </c>
      <c r="B40" s="59"/>
      <c r="C40" s="60"/>
      <c r="D40" s="60"/>
      <c r="E40" s="61"/>
    </row>
    <row r="41" spans="1:5" s="41" customFormat="1" ht="18.75">
      <c r="A41" s="42">
        <v>20</v>
      </c>
      <c r="B41" s="59"/>
      <c r="C41" s="60"/>
      <c r="D41" s="60"/>
      <c r="E41" s="61"/>
    </row>
    <row r="42" spans="1:5" ht="18.75">
      <c r="A42" s="42">
        <v>21</v>
      </c>
      <c r="B42" s="59"/>
      <c r="C42" s="60"/>
      <c r="D42" s="60"/>
      <c r="E42" s="61"/>
    </row>
    <row r="43" spans="1:5" ht="18.75">
      <c r="A43" s="42">
        <v>22</v>
      </c>
      <c r="B43" s="59"/>
      <c r="C43" s="60"/>
      <c r="D43" s="60"/>
      <c r="E43" s="61"/>
    </row>
    <row r="44" ht="18.75">
      <c r="A44" s="42">
        <v>23</v>
      </c>
    </row>
  </sheetData>
  <sheetProtection/>
  <mergeCells count="2">
    <mergeCell ref="A1:D2"/>
    <mergeCell ref="A20:D21"/>
  </mergeCells>
  <dataValidations count="1">
    <dataValidation type="list" allowBlank="1" showErrorMessage="1" sqref="D4:D11 D13:D14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25" customWidth="1"/>
    <col min="2" max="2" width="26.421875" style="84" customWidth="1"/>
    <col min="3" max="3" width="21.00390625" style="84" customWidth="1"/>
    <col min="4" max="4" width="22.421875" style="84" customWidth="1"/>
    <col min="5" max="5" width="13.7109375" style="84" bestFit="1" customWidth="1"/>
    <col min="6" max="6" width="11.7109375" style="84" customWidth="1"/>
    <col min="7" max="16384" width="9.140625" style="85" customWidth="1"/>
  </cols>
  <sheetData>
    <row r="1" spans="1:6" s="84" customFormat="1" ht="15">
      <c r="A1" s="138" t="s">
        <v>0</v>
      </c>
      <c r="B1" s="118" t="s">
        <v>13</v>
      </c>
      <c r="C1" s="118" t="s">
        <v>71</v>
      </c>
      <c r="D1" s="118" t="s">
        <v>1</v>
      </c>
      <c r="E1" s="118" t="s">
        <v>28</v>
      </c>
      <c r="F1" s="138" t="s">
        <v>2</v>
      </c>
    </row>
    <row r="2" spans="1:6" ht="15">
      <c r="A2" s="118">
        <v>7</v>
      </c>
      <c r="B2" s="11" t="s">
        <v>70</v>
      </c>
      <c r="C2" s="11" t="s">
        <v>9</v>
      </c>
      <c r="D2" s="12" t="s">
        <v>30</v>
      </c>
      <c r="E2" s="12" t="s">
        <v>36</v>
      </c>
      <c r="F2" s="13">
        <v>38100</v>
      </c>
    </row>
    <row r="3" spans="1:6" ht="15">
      <c r="A3" s="118">
        <v>80</v>
      </c>
      <c r="B3" s="11" t="s">
        <v>162</v>
      </c>
      <c r="C3" s="11" t="s">
        <v>46</v>
      </c>
      <c r="D3" s="12" t="s">
        <v>168</v>
      </c>
      <c r="E3" s="11" t="s">
        <v>36</v>
      </c>
      <c r="F3" s="13">
        <v>37279</v>
      </c>
    </row>
    <row r="4" spans="1:6" ht="15">
      <c r="A4" s="118">
        <v>53</v>
      </c>
      <c r="B4" s="11" t="s">
        <v>127</v>
      </c>
      <c r="C4" s="11" t="s">
        <v>48</v>
      </c>
      <c r="D4" s="12" t="s">
        <v>35</v>
      </c>
      <c r="E4" s="11" t="s">
        <v>36</v>
      </c>
      <c r="F4" s="13">
        <v>36904</v>
      </c>
    </row>
    <row r="5" spans="1:6" ht="15">
      <c r="A5" s="118">
        <v>193</v>
      </c>
      <c r="B5" s="139" t="s">
        <v>127</v>
      </c>
      <c r="C5" s="139" t="s">
        <v>46</v>
      </c>
      <c r="D5" s="139" t="s">
        <v>34</v>
      </c>
      <c r="E5" s="140" t="s">
        <v>283</v>
      </c>
      <c r="F5" s="142"/>
    </row>
    <row r="6" spans="1:6" ht="15">
      <c r="A6" s="118">
        <v>104</v>
      </c>
      <c r="B6" s="11" t="s">
        <v>190</v>
      </c>
      <c r="C6" s="12" t="s">
        <v>6</v>
      </c>
      <c r="D6" s="11" t="s">
        <v>30</v>
      </c>
      <c r="E6" s="12" t="s">
        <v>36</v>
      </c>
      <c r="F6" s="13">
        <v>37530</v>
      </c>
    </row>
    <row r="7" spans="1:6" ht="15">
      <c r="A7" s="118">
        <v>182</v>
      </c>
      <c r="B7" s="139" t="s">
        <v>260</v>
      </c>
      <c r="C7" s="14" t="s">
        <v>18</v>
      </c>
      <c r="D7" s="139" t="s">
        <v>30</v>
      </c>
      <c r="E7" s="140" t="s">
        <v>36</v>
      </c>
      <c r="F7" s="142"/>
    </row>
    <row r="8" spans="1:6" ht="15">
      <c r="A8" s="118">
        <v>40</v>
      </c>
      <c r="B8" s="11" t="s">
        <v>113</v>
      </c>
      <c r="C8" s="11" t="s">
        <v>46</v>
      </c>
      <c r="D8" s="12" t="s">
        <v>30</v>
      </c>
      <c r="E8" s="12" t="s">
        <v>36</v>
      </c>
      <c r="F8" s="13">
        <v>37095</v>
      </c>
    </row>
    <row r="9" spans="1:6" ht="15">
      <c r="A9" s="118">
        <v>20</v>
      </c>
      <c r="B9" s="11" t="s">
        <v>67</v>
      </c>
      <c r="C9" s="11" t="s">
        <v>45</v>
      </c>
      <c r="D9" s="12" t="s">
        <v>30</v>
      </c>
      <c r="E9" s="12" t="s">
        <v>31</v>
      </c>
      <c r="F9" s="13">
        <v>37213</v>
      </c>
    </row>
    <row r="10" spans="1:6" ht="15">
      <c r="A10" s="118">
        <v>83</v>
      </c>
      <c r="B10" s="139" t="s">
        <v>263</v>
      </c>
      <c r="C10" s="139" t="s">
        <v>3</v>
      </c>
      <c r="D10" s="139" t="s">
        <v>257</v>
      </c>
      <c r="E10" s="140" t="s">
        <v>31</v>
      </c>
      <c r="F10" s="13"/>
    </row>
    <row r="11" spans="1:6" ht="15">
      <c r="A11" s="118">
        <v>98</v>
      </c>
      <c r="B11" s="11" t="s">
        <v>184</v>
      </c>
      <c r="C11" s="11" t="s">
        <v>5</v>
      </c>
      <c r="D11" s="12" t="s">
        <v>30</v>
      </c>
      <c r="E11" s="11" t="s">
        <v>31</v>
      </c>
      <c r="F11" s="13">
        <v>38033</v>
      </c>
    </row>
    <row r="12" spans="1:6" ht="15">
      <c r="A12" s="118">
        <v>41</v>
      </c>
      <c r="B12" s="11" t="s">
        <v>114</v>
      </c>
      <c r="C12" s="11" t="s">
        <v>3</v>
      </c>
      <c r="D12" s="12" t="s">
        <v>30</v>
      </c>
      <c r="E12" s="12" t="s">
        <v>31</v>
      </c>
      <c r="F12" s="13">
        <v>399802</v>
      </c>
    </row>
    <row r="13" spans="1:6" ht="15">
      <c r="A13" s="118">
        <v>74</v>
      </c>
      <c r="B13" s="11" t="s">
        <v>156</v>
      </c>
      <c r="C13" s="12" t="s">
        <v>7</v>
      </c>
      <c r="D13" s="12" t="s">
        <v>30</v>
      </c>
      <c r="E13" s="12" t="s">
        <v>36</v>
      </c>
      <c r="F13" s="13">
        <v>38262</v>
      </c>
    </row>
    <row r="14" spans="1:6" ht="15">
      <c r="A14" s="118">
        <v>129</v>
      </c>
      <c r="B14" s="14" t="s">
        <v>222</v>
      </c>
      <c r="C14" s="14" t="s">
        <v>82</v>
      </c>
      <c r="D14" s="14" t="s">
        <v>34</v>
      </c>
      <c r="E14" s="15" t="s">
        <v>31</v>
      </c>
      <c r="F14" s="18">
        <v>36274</v>
      </c>
    </row>
    <row r="15" spans="1:6" ht="15">
      <c r="A15" s="118">
        <v>2</v>
      </c>
      <c r="B15" s="11" t="s">
        <v>29</v>
      </c>
      <c r="C15" s="11" t="s">
        <v>3</v>
      </c>
      <c r="D15" s="97" t="s">
        <v>30</v>
      </c>
      <c r="E15" s="97" t="s">
        <v>31</v>
      </c>
      <c r="F15" s="98">
        <v>38353</v>
      </c>
    </row>
    <row r="16" spans="1:6" ht="15">
      <c r="A16" s="118">
        <v>133</v>
      </c>
      <c r="B16" s="12" t="s">
        <v>227</v>
      </c>
      <c r="C16" s="11" t="s">
        <v>6</v>
      </c>
      <c r="D16" s="14" t="s">
        <v>34</v>
      </c>
      <c r="E16" s="18" t="s">
        <v>36</v>
      </c>
      <c r="F16" s="18">
        <v>37628</v>
      </c>
    </row>
    <row r="17" spans="1:6" ht="15">
      <c r="A17" s="118">
        <v>225</v>
      </c>
      <c r="B17" s="11" t="s">
        <v>187</v>
      </c>
      <c r="C17" s="11" t="s">
        <v>17</v>
      </c>
      <c r="D17" s="12" t="s">
        <v>34</v>
      </c>
      <c r="E17" s="11" t="s">
        <v>31</v>
      </c>
      <c r="F17" s="13">
        <v>38806</v>
      </c>
    </row>
    <row r="18" spans="1:6" ht="15">
      <c r="A18" s="118">
        <v>229</v>
      </c>
      <c r="B18" s="139" t="s">
        <v>262</v>
      </c>
      <c r="C18" s="14" t="s">
        <v>17</v>
      </c>
      <c r="D18" s="139" t="s">
        <v>257</v>
      </c>
      <c r="E18" s="140" t="s">
        <v>31</v>
      </c>
      <c r="F18" s="141"/>
    </row>
    <row r="19" spans="1:6" ht="15">
      <c r="A19" s="118">
        <v>144</v>
      </c>
      <c r="B19" s="12" t="s">
        <v>237</v>
      </c>
      <c r="C19" s="14" t="s">
        <v>47</v>
      </c>
      <c r="D19" s="14" t="s">
        <v>34</v>
      </c>
      <c r="E19" s="18" t="s">
        <v>31</v>
      </c>
      <c r="F19" s="18">
        <v>37018</v>
      </c>
    </row>
    <row r="20" spans="1:6" ht="15">
      <c r="A20" s="118">
        <v>69</v>
      </c>
      <c r="B20" s="11" t="s">
        <v>149</v>
      </c>
      <c r="C20" s="11" t="s">
        <v>17</v>
      </c>
      <c r="D20" s="12" t="s">
        <v>30</v>
      </c>
      <c r="E20" s="12" t="s">
        <v>31</v>
      </c>
      <c r="F20" s="13">
        <v>38667</v>
      </c>
    </row>
    <row r="21" spans="1:6" ht="15">
      <c r="A21" s="118">
        <v>36</v>
      </c>
      <c r="B21" s="11" t="s">
        <v>109</v>
      </c>
      <c r="C21" s="11" t="s">
        <v>18</v>
      </c>
      <c r="D21" s="12" t="s">
        <v>30</v>
      </c>
      <c r="E21" s="12" t="s">
        <v>36</v>
      </c>
      <c r="F21" s="13">
        <v>39091</v>
      </c>
    </row>
    <row r="22" spans="1:6" ht="15">
      <c r="A22" s="118">
        <v>153</v>
      </c>
      <c r="B22" s="11" t="s">
        <v>248</v>
      </c>
      <c r="C22" s="11" t="s">
        <v>45</v>
      </c>
      <c r="D22" s="12" t="s">
        <v>30</v>
      </c>
      <c r="E22" s="11" t="s">
        <v>31</v>
      </c>
      <c r="F22" s="13">
        <v>37081</v>
      </c>
    </row>
    <row r="23" spans="1:6" ht="15">
      <c r="A23" s="118">
        <v>50</v>
      </c>
      <c r="B23" s="11" t="s">
        <v>124</v>
      </c>
      <c r="C23" s="11" t="s">
        <v>4</v>
      </c>
      <c r="D23" s="12" t="s">
        <v>34</v>
      </c>
      <c r="E23" s="11" t="s">
        <v>31</v>
      </c>
      <c r="F23" s="13">
        <v>37494</v>
      </c>
    </row>
    <row r="24" spans="1:6" ht="15">
      <c r="A24" s="118">
        <v>8</v>
      </c>
      <c r="B24" s="11" t="s">
        <v>12</v>
      </c>
      <c r="C24" s="11" t="s">
        <v>49</v>
      </c>
      <c r="D24" s="12" t="s">
        <v>34</v>
      </c>
      <c r="E24" s="12" t="s">
        <v>31</v>
      </c>
      <c r="F24" s="13">
        <v>36649</v>
      </c>
    </row>
    <row r="25" spans="1:6" ht="15">
      <c r="A25" s="118">
        <v>57</v>
      </c>
      <c r="B25" s="11" t="s">
        <v>133</v>
      </c>
      <c r="C25" s="11" t="s">
        <v>4</v>
      </c>
      <c r="D25" s="12" t="s">
        <v>30</v>
      </c>
      <c r="E25" s="11" t="s">
        <v>31</v>
      </c>
      <c r="F25" s="13">
        <v>37757</v>
      </c>
    </row>
    <row r="26" spans="1:6" ht="15">
      <c r="A26" s="118">
        <v>165</v>
      </c>
      <c r="B26" s="14" t="s">
        <v>256</v>
      </c>
      <c r="C26" s="14" t="s">
        <v>17</v>
      </c>
      <c r="D26" s="14" t="s">
        <v>257</v>
      </c>
      <c r="E26" s="18" t="s">
        <v>31</v>
      </c>
      <c r="F26" s="18"/>
    </row>
    <row r="27" spans="1:6" ht="15">
      <c r="A27" s="118">
        <v>218</v>
      </c>
      <c r="B27" s="139" t="s">
        <v>345</v>
      </c>
      <c r="C27" s="139" t="s">
        <v>50</v>
      </c>
      <c r="D27" s="139" t="s">
        <v>35</v>
      </c>
      <c r="E27" s="140" t="s">
        <v>36</v>
      </c>
      <c r="F27" s="141"/>
    </row>
    <row r="28" spans="1:6" ht="15">
      <c r="A28" s="118">
        <v>134</v>
      </c>
      <c r="B28" s="12" t="s">
        <v>228</v>
      </c>
      <c r="C28" s="14" t="s">
        <v>6</v>
      </c>
      <c r="D28" s="14" t="s">
        <v>168</v>
      </c>
      <c r="E28" s="18" t="s">
        <v>36</v>
      </c>
      <c r="F28" s="18">
        <v>37601</v>
      </c>
    </row>
    <row r="29" spans="1:6" ht="15">
      <c r="A29" s="118">
        <v>81</v>
      </c>
      <c r="B29" s="11" t="s">
        <v>163</v>
      </c>
      <c r="C29" s="11" t="s">
        <v>80</v>
      </c>
      <c r="D29" s="12" t="s">
        <v>168</v>
      </c>
      <c r="E29" s="11" t="s">
        <v>36</v>
      </c>
      <c r="F29" s="13">
        <v>36053</v>
      </c>
    </row>
    <row r="30" spans="1:6" ht="15">
      <c r="A30" s="117">
        <v>111</v>
      </c>
      <c r="B30" s="11" t="s">
        <v>214</v>
      </c>
      <c r="C30" s="11" t="s">
        <v>4</v>
      </c>
      <c r="D30" s="12" t="s">
        <v>34</v>
      </c>
      <c r="E30" s="11" t="s">
        <v>31</v>
      </c>
      <c r="F30" s="13">
        <v>37563</v>
      </c>
    </row>
    <row r="31" spans="1:6" ht="15">
      <c r="A31" s="118">
        <v>149</v>
      </c>
      <c r="B31" s="11" t="s">
        <v>244</v>
      </c>
      <c r="C31" s="11" t="s">
        <v>4</v>
      </c>
      <c r="D31" s="12" t="s">
        <v>168</v>
      </c>
      <c r="E31" s="11" t="s">
        <v>31</v>
      </c>
      <c r="F31" s="13">
        <v>37553</v>
      </c>
    </row>
    <row r="32" spans="1:6" ht="15">
      <c r="A32" s="118">
        <v>70</v>
      </c>
      <c r="B32" s="11" t="s">
        <v>150</v>
      </c>
      <c r="C32" s="11" t="s">
        <v>151</v>
      </c>
      <c r="D32" s="12" t="s">
        <v>35</v>
      </c>
      <c r="E32" s="12" t="s">
        <v>36</v>
      </c>
      <c r="F32" s="13">
        <v>36597</v>
      </c>
    </row>
    <row r="33" spans="1:6" ht="15">
      <c r="A33" s="118">
        <v>175</v>
      </c>
      <c r="B33" s="139" t="s">
        <v>268</v>
      </c>
      <c r="C33" s="139" t="s">
        <v>7</v>
      </c>
      <c r="D33" s="139" t="s">
        <v>257</v>
      </c>
      <c r="E33" s="140" t="s">
        <v>36</v>
      </c>
      <c r="F33" s="142"/>
    </row>
    <row r="34" spans="1:6" ht="15">
      <c r="A34" s="118">
        <v>87</v>
      </c>
      <c r="B34" s="12" t="s">
        <v>171</v>
      </c>
      <c r="C34" s="14" t="s">
        <v>49</v>
      </c>
      <c r="D34" s="12" t="s">
        <v>168</v>
      </c>
      <c r="E34" s="11" t="s">
        <v>31</v>
      </c>
      <c r="F34" s="13">
        <v>36661</v>
      </c>
    </row>
    <row r="35" spans="1:6" ht="15">
      <c r="A35" s="167">
        <v>204</v>
      </c>
      <c r="B35" s="11" t="s">
        <v>315</v>
      </c>
      <c r="C35" s="11" t="s">
        <v>5</v>
      </c>
      <c r="D35" s="11" t="s">
        <v>257</v>
      </c>
      <c r="E35" s="11" t="s">
        <v>31</v>
      </c>
      <c r="F35" s="116">
        <v>37893</v>
      </c>
    </row>
    <row r="36" spans="1:6" ht="15">
      <c r="A36" s="118">
        <v>159</v>
      </c>
      <c r="B36" s="11" t="s">
        <v>32</v>
      </c>
      <c r="C36" s="11" t="s">
        <v>3</v>
      </c>
      <c r="D36" s="12" t="s">
        <v>30</v>
      </c>
      <c r="E36" s="12" t="s">
        <v>31</v>
      </c>
      <c r="F36" s="13">
        <v>38424</v>
      </c>
    </row>
    <row r="37" spans="1:6" ht="15">
      <c r="A37" s="117">
        <v>118</v>
      </c>
      <c r="B37" s="11" t="s">
        <v>207</v>
      </c>
      <c r="C37" s="11" t="s">
        <v>82</v>
      </c>
      <c r="D37" s="12" t="s">
        <v>30</v>
      </c>
      <c r="E37" s="11" t="s">
        <v>31</v>
      </c>
      <c r="F37" s="13">
        <v>36124</v>
      </c>
    </row>
    <row r="38" spans="1:6" ht="15">
      <c r="A38" s="118">
        <v>89</v>
      </c>
      <c r="B38" s="11" t="s">
        <v>174</v>
      </c>
      <c r="C38" s="11" t="s">
        <v>9</v>
      </c>
      <c r="D38" s="11" t="s">
        <v>35</v>
      </c>
      <c r="E38" s="12" t="s">
        <v>36</v>
      </c>
      <c r="F38" s="116">
        <v>37934</v>
      </c>
    </row>
    <row r="39" spans="1:6" ht="15">
      <c r="A39" s="118">
        <v>189</v>
      </c>
      <c r="B39" s="139" t="s">
        <v>297</v>
      </c>
      <c r="C39" s="139" t="s">
        <v>80</v>
      </c>
      <c r="D39" s="139" t="s">
        <v>34</v>
      </c>
      <c r="E39" s="140" t="s">
        <v>36</v>
      </c>
      <c r="F39" s="142"/>
    </row>
    <row r="40" spans="1:6" ht="15">
      <c r="A40" s="118">
        <v>151</v>
      </c>
      <c r="B40" s="11" t="s">
        <v>246</v>
      </c>
      <c r="C40" s="11" t="s">
        <v>45</v>
      </c>
      <c r="D40" s="12" t="s">
        <v>30</v>
      </c>
      <c r="E40" s="11" t="s">
        <v>31</v>
      </c>
      <c r="F40" s="13">
        <v>37081</v>
      </c>
    </row>
    <row r="41" spans="1:6" ht="15">
      <c r="A41" s="118">
        <v>45</v>
      </c>
      <c r="B41" s="11" t="s">
        <v>118</v>
      </c>
      <c r="C41" s="14" t="s">
        <v>83</v>
      </c>
      <c r="D41" s="12" t="s">
        <v>34</v>
      </c>
      <c r="E41" s="12" t="s">
        <v>36</v>
      </c>
      <c r="F41" s="13">
        <v>35976</v>
      </c>
    </row>
    <row r="42" spans="1:6" ht="15">
      <c r="A42" s="118">
        <v>147</v>
      </c>
      <c r="B42" s="11" t="s">
        <v>131</v>
      </c>
      <c r="C42" s="11" t="s">
        <v>48</v>
      </c>
      <c r="D42" s="12" t="s">
        <v>30</v>
      </c>
      <c r="E42" s="12" t="s">
        <v>36</v>
      </c>
      <c r="F42" s="13">
        <v>36945</v>
      </c>
    </row>
    <row r="43" spans="1:6" ht="15">
      <c r="A43" s="118">
        <v>58</v>
      </c>
      <c r="B43" s="139" t="s">
        <v>324</v>
      </c>
      <c r="C43" s="139" t="s">
        <v>5</v>
      </c>
      <c r="D43" s="139" t="s">
        <v>34</v>
      </c>
      <c r="E43" s="140" t="s">
        <v>31</v>
      </c>
      <c r="F43" s="141"/>
    </row>
    <row r="44" spans="1:6" ht="15">
      <c r="A44" s="117">
        <v>114</v>
      </c>
      <c r="B44" s="11" t="s">
        <v>211</v>
      </c>
      <c r="C44" s="11" t="s">
        <v>17</v>
      </c>
      <c r="D44" s="12" t="s">
        <v>30</v>
      </c>
      <c r="E44" s="11" t="s">
        <v>31</v>
      </c>
      <c r="F44" s="13">
        <v>39157</v>
      </c>
    </row>
    <row r="45" spans="1:6" ht="15">
      <c r="A45" s="117">
        <v>188</v>
      </c>
      <c r="B45" s="139" t="s">
        <v>284</v>
      </c>
      <c r="C45" s="139" t="s">
        <v>46</v>
      </c>
      <c r="D45" s="139" t="s">
        <v>257</v>
      </c>
      <c r="E45" s="140" t="s">
        <v>36</v>
      </c>
      <c r="F45" s="142"/>
    </row>
    <row r="46" spans="1:6" ht="15">
      <c r="A46" s="118">
        <v>14</v>
      </c>
      <c r="B46" s="11" t="s">
        <v>76</v>
      </c>
      <c r="C46" s="11" t="s">
        <v>9</v>
      </c>
      <c r="D46" s="12" t="s">
        <v>34</v>
      </c>
      <c r="E46" s="12" t="s">
        <v>36</v>
      </c>
      <c r="F46" s="13">
        <v>38103</v>
      </c>
    </row>
    <row r="47" spans="1:6" ht="15">
      <c r="A47" s="118">
        <v>48</v>
      </c>
      <c r="B47" s="11" t="s">
        <v>121</v>
      </c>
      <c r="C47" s="14" t="s">
        <v>17</v>
      </c>
      <c r="D47" s="12" t="s">
        <v>30</v>
      </c>
      <c r="E47" s="12" t="s">
        <v>31</v>
      </c>
      <c r="F47" s="13">
        <v>38744</v>
      </c>
    </row>
    <row r="48" spans="1:6" ht="15">
      <c r="A48" s="117">
        <v>127</v>
      </c>
      <c r="B48" s="11" t="s">
        <v>199</v>
      </c>
      <c r="C48" s="11" t="s">
        <v>4</v>
      </c>
      <c r="D48" s="12" t="s">
        <v>30</v>
      </c>
      <c r="E48" s="11" t="s">
        <v>31</v>
      </c>
      <c r="F48" s="13">
        <v>37447</v>
      </c>
    </row>
    <row r="49" spans="1:6" ht="15">
      <c r="A49" s="117">
        <v>158</v>
      </c>
      <c r="B49" s="14" t="s">
        <v>332</v>
      </c>
      <c r="C49" s="14" t="s">
        <v>18</v>
      </c>
      <c r="D49" s="14" t="s">
        <v>30</v>
      </c>
      <c r="E49" s="18" t="s">
        <v>36</v>
      </c>
      <c r="F49" s="18"/>
    </row>
    <row r="50" spans="1:6" ht="15">
      <c r="A50" s="118">
        <v>9</v>
      </c>
      <c r="B50" s="11" t="s">
        <v>74</v>
      </c>
      <c r="C50" s="11" t="s">
        <v>17</v>
      </c>
      <c r="D50" s="12" t="s">
        <v>30</v>
      </c>
      <c r="E50" s="12" t="s">
        <v>31</v>
      </c>
      <c r="F50" s="13">
        <v>39154</v>
      </c>
    </row>
    <row r="51" spans="1:6" ht="15">
      <c r="A51" s="118">
        <v>190</v>
      </c>
      <c r="B51" s="139" t="s">
        <v>281</v>
      </c>
      <c r="C51" s="139" t="s">
        <v>45</v>
      </c>
      <c r="D51" s="139" t="s">
        <v>34</v>
      </c>
      <c r="E51" s="140" t="s">
        <v>31</v>
      </c>
      <c r="F51" s="142"/>
    </row>
    <row r="52" spans="1:6" ht="15">
      <c r="A52" s="117">
        <v>170</v>
      </c>
      <c r="B52" s="139" t="s">
        <v>290</v>
      </c>
      <c r="C52" s="139" t="s">
        <v>49</v>
      </c>
      <c r="D52" s="139" t="s">
        <v>257</v>
      </c>
      <c r="E52" s="140" t="s">
        <v>31</v>
      </c>
      <c r="F52" s="142"/>
    </row>
    <row r="53" spans="1:6" ht="15">
      <c r="A53" s="118">
        <v>67</v>
      </c>
      <c r="B53" s="11" t="s">
        <v>147</v>
      </c>
      <c r="C53" s="11" t="s">
        <v>151</v>
      </c>
      <c r="D53" s="12" t="s">
        <v>34</v>
      </c>
      <c r="E53" s="12" t="s">
        <v>36</v>
      </c>
      <c r="F53" s="13">
        <v>36587</v>
      </c>
    </row>
    <row r="54" spans="1:6" ht="15">
      <c r="A54" s="118">
        <v>5</v>
      </c>
      <c r="B54" s="11" t="s">
        <v>60</v>
      </c>
      <c r="C54" s="11" t="s">
        <v>9</v>
      </c>
      <c r="D54" s="12" t="s">
        <v>34</v>
      </c>
      <c r="E54" s="12" t="s">
        <v>36</v>
      </c>
      <c r="F54" s="13">
        <v>37901</v>
      </c>
    </row>
    <row r="55" spans="1:6" ht="15">
      <c r="A55" s="117">
        <v>228</v>
      </c>
      <c r="B55" s="139" t="s">
        <v>330</v>
      </c>
      <c r="C55" s="139" t="s">
        <v>45</v>
      </c>
      <c r="D55" s="139" t="s">
        <v>34</v>
      </c>
      <c r="E55" s="140" t="s">
        <v>31</v>
      </c>
      <c r="F55" s="141"/>
    </row>
    <row r="56" spans="1:6" ht="15">
      <c r="A56" s="118">
        <v>137</v>
      </c>
      <c r="B56" s="12" t="s">
        <v>231</v>
      </c>
      <c r="C56" s="14" t="s">
        <v>17</v>
      </c>
      <c r="D56" s="14" t="s">
        <v>34</v>
      </c>
      <c r="E56" s="18" t="s">
        <v>31</v>
      </c>
      <c r="F56" s="18">
        <v>39164</v>
      </c>
    </row>
    <row r="57" spans="1:6" ht="15">
      <c r="A57" s="118">
        <v>71</v>
      </c>
      <c r="B57" s="11" t="s">
        <v>335</v>
      </c>
      <c r="C57" s="11" t="s">
        <v>18</v>
      </c>
      <c r="D57" s="12" t="s">
        <v>257</v>
      </c>
      <c r="E57" s="12" t="s">
        <v>36</v>
      </c>
      <c r="F57" s="13">
        <v>38645</v>
      </c>
    </row>
    <row r="58" spans="1:6" ht="15">
      <c r="A58" s="118">
        <v>211</v>
      </c>
      <c r="B58" s="14" t="s">
        <v>271</v>
      </c>
      <c r="C58" s="14" t="s">
        <v>5</v>
      </c>
      <c r="D58" s="14" t="s">
        <v>35</v>
      </c>
      <c r="E58" s="18" t="s">
        <v>31</v>
      </c>
      <c r="F58" s="141"/>
    </row>
    <row r="59" spans="1:6" ht="15">
      <c r="A59" s="118">
        <v>44</v>
      </c>
      <c r="B59" s="11" t="s">
        <v>117</v>
      </c>
      <c r="C59" s="11" t="s">
        <v>45</v>
      </c>
      <c r="D59" s="12" t="s">
        <v>30</v>
      </c>
      <c r="E59" s="12" t="s">
        <v>31</v>
      </c>
      <c r="F59" s="13">
        <v>37301</v>
      </c>
    </row>
    <row r="60" spans="1:6" ht="15">
      <c r="A60" s="118">
        <v>196</v>
      </c>
      <c r="B60" s="139" t="s">
        <v>295</v>
      </c>
      <c r="C60" s="139" t="s">
        <v>82</v>
      </c>
      <c r="D60" s="139" t="s">
        <v>257</v>
      </c>
      <c r="E60" s="140" t="s">
        <v>31</v>
      </c>
      <c r="F60" s="142"/>
    </row>
    <row r="61" spans="1:6" ht="15">
      <c r="A61" s="118">
        <v>49</v>
      </c>
      <c r="B61" s="11" t="s">
        <v>123</v>
      </c>
      <c r="C61" s="11" t="s">
        <v>3</v>
      </c>
      <c r="D61" s="12" t="s">
        <v>34</v>
      </c>
      <c r="E61" s="11" t="s">
        <v>31</v>
      </c>
      <c r="F61" s="13">
        <v>38519</v>
      </c>
    </row>
    <row r="62" spans="1:6" ht="15">
      <c r="A62" s="117">
        <v>103</v>
      </c>
      <c r="B62" s="11" t="s">
        <v>189</v>
      </c>
      <c r="C62" s="12" t="s">
        <v>7</v>
      </c>
      <c r="D62" s="11" t="s">
        <v>30</v>
      </c>
      <c r="E62" s="12" t="s">
        <v>36</v>
      </c>
      <c r="F62" s="13">
        <v>38486</v>
      </c>
    </row>
    <row r="63" spans="1:6" ht="15">
      <c r="A63" s="118">
        <v>27</v>
      </c>
      <c r="B63" s="11" t="s">
        <v>38</v>
      </c>
      <c r="C63" s="11" t="s">
        <v>9</v>
      </c>
      <c r="D63" s="12" t="s">
        <v>30</v>
      </c>
      <c r="E63" s="12" t="s">
        <v>36</v>
      </c>
      <c r="F63" s="13">
        <v>38131</v>
      </c>
    </row>
    <row r="64" spans="1:6" ht="15">
      <c r="A64" s="118">
        <v>167</v>
      </c>
      <c r="B64" s="11" t="s">
        <v>132</v>
      </c>
      <c r="C64" s="11" t="s">
        <v>80</v>
      </c>
      <c r="D64" s="12" t="s">
        <v>30</v>
      </c>
      <c r="E64" s="11" t="s">
        <v>36</v>
      </c>
      <c r="F64" s="13">
        <v>36221</v>
      </c>
    </row>
    <row r="65" spans="1:6" ht="15">
      <c r="A65" s="118">
        <v>64</v>
      </c>
      <c r="B65" s="11" t="s">
        <v>140</v>
      </c>
      <c r="C65" s="11" t="s">
        <v>141</v>
      </c>
      <c r="D65" s="12" t="s">
        <v>30</v>
      </c>
      <c r="E65" s="11" t="s">
        <v>36</v>
      </c>
      <c r="F65" s="13">
        <v>37484</v>
      </c>
    </row>
    <row r="66" spans="1:6" ht="15">
      <c r="A66" s="118">
        <v>19</v>
      </c>
      <c r="B66" s="11" t="s">
        <v>39</v>
      </c>
      <c r="C66" s="11" t="s">
        <v>9</v>
      </c>
      <c r="D66" s="12" t="s">
        <v>30</v>
      </c>
      <c r="E66" s="12" t="s">
        <v>36</v>
      </c>
      <c r="F66" s="13">
        <v>38133</v>
      </c>
    </row>
    <row r="67" spans="1:6" ht="15">
      <c r="A67" s="118">
        <v>43</v>
      </c>
      <c r="B67" s="11" t="s">
        <v>344</v>
      </c>
      <c r="C67" s="11" t="s">
        <v>18</v>
      </c>
      <c r="D67" s="12" t="s">
        <v>257</v>
      </c>
      <c r="E67" s="12" t="s">
        <v>36</v>
      </c>
      <c r="F67" s="13">
        <v>38574</v>
      </c>
    </row>
    <row r="68" spans="1:6" ht="15">
      <c r="A68" s="118">
        <v>46</v>
      </c>
      <c r="B68" s="11" t="s">
        <v>119</v>
      </c>
      <c r="C68" s="14" t="s">
        <v>50</v>
      </c>
      <c r="D68" s="12" t="s">
        <v>34</v>
      </c>
      <c r="E68" s="12" t="s">
        <v>36</v>
      </c>
      <c r="F68" s="13">
        <v>36631</v>
      </c>
    </row>
    <row r="69" spans="1:6" ht="15">
      <c r="A69" s="118">
        <v>208</v>
      </c>
      <c r="B69" s="139" t="s">
        <v>323</v>
      </c>
      <c r="C69" s="139" t="s">
        <v>9</v>
      </c>
      <c r="D69" s="139" t="s">
        <v>34</v>
      </c>
      <c r="E69" s="140" t="s">
        <v>36</v>
      </c>
      <c r="F69" s="141"/>
    </row>
    <row r="70" spans="1:6" ht="15">
      <c r="A70" s="117">
        <v>148</v>
      </c>
      <c r="B70" s="11" t="s">
        <v>243</v>
      </c>
      <c r="C70" s="11" t="s">
        <v>83</v>
      </c>
      <c r="D70" s="12" t="s">
        <v>168</v>
      </c>
      <c r="E70" s="11" t="s">
        <v>36</v>
      </c>
      <c r="F70" s="13">
        <v>35901</v>
      </c>
    </row>
    <row r="71" spans="1:6" ht="15">
      <c r="A71" s="118">
        <v>106</v>
      </c>
      <c r="B71" s="11" t="s">
        <v>192</v>
      </c>
      <c r="C71" s="12" t="s">
        <v>6</v>
      </c>
      <c r="D71" s="11" t="s">
        <v>168</v>
      </c>
      <c r="E71" s="12" t="s">
        <v>36</v>
      </c>
      <c r="F71" s="13">
        <v>37503</v>
      </c>
    </row>
    <row r="72" spans="1:6" ht="15">
      <c r="A72" s="117">
        <v>124</v>
      </c>
      <c r="B72" s="11" t="s">
        <v>201</v>
      </c>
      <c r="C72" s="11" t="s">
        <v>80</v>
      </c>
      <c r="D72" s="12" t="s">
        <v>30</v>
      </c>
      <c r="E72" s="11" t="s">
        <v>36</v>
      </c>
      <c r="F72" s="13">
        <v>36168</v>
      </c>
    </row>
    <row r="73" spans="1:6" ht="15">
      <c r="A73" s="118">
        <v>172</v>
      </c>
      <c r="B73" s="139" t="s">
        <v>278</v>
      </c>
      <c r="C73" s="139" t="s">
        <v>6</v>
      </c>
      <c r="D73" s="139" t="s">
        <v>30</v>
      </c>
      <c r="E73" s="140" t="s">
        <v>36</v>
      </c>
      <c r="F73" s="142"/>
    </row>
    <row r="74" spans="1:6" ht="15">
      <c r="A74" s="118">
        <v>163</v>
      </c>
      <c r="B74" s="14" t="s">
        <v>282</v>
      </c>
      <c r="C74" s="14" t="s">
        <v>46</v>
      </c>
      <c r="D74" s="14" t="s">
        <v>257</v>
      </c>
      <c r="E74" s="18" t="s">
        <v>283</v>
      </c>
      <c r="F74" s="18"/>
    </row>
    <row r="75" spans="1:6" ht="15">
      <c r="A75" s="118">
        <v>210</v>
      </c>
      <c r="B75" s="139" t="s">
        <v>328</v>
      </c>
      <c r="C75" s="139" t="s">
        <v>6</v>
      </c>
      <c r="D75" s="139" t="s">
        <v>257</v>
      </c>
      <c r="E75" s="140" t="s">
        <v>36</v>
      </c>
      <c r="F75" s="141"/>
    </row>
    <row r="76" spans="1:6" ht="15">
      <c r="A76" s="118">
        <v>152</v>
      </c>
      <c r="B76" s="11" t="s">
        <v>247</v>
      </c>
      <c r="C76" s="11" t="s">
        <v>45</v>
      </c>
      <c r="D76" s="12" t="s">
        <v>30</v>
      </c>
      <c r="E76" s="11" t="s">
        <v>31</v>
      </c>
      <c r="F76" s="13">
        <v>37081</v>
      </c>
    </row>
    <row r="77" spans="1:6" ht="15">
      <c r="A77" s="118">
        <v>178</v>
      </c>
      <c r="B77" s="139" t="s">
        <v>261</v>
      </c>
      <c r="C77" s="14" t="s">
        <v>18</v>
      </c>
      <c r="D77" s="139" t="s">
        <v>257</v>
      </c>
      <c r="E77" s="140" t="s">
        <v>36</v>
      </c>
      <c r="F77" s="142"/>
    </row>
    <row r="78" spans="1:6" ht="15">
      <c r="A78" s="118">
        <v>191</v>
      </c>
      <c r="B78" s="139" t="s">
        <v>291</v>
      </c>
      <c r="C78" s="139" t="s">
        <v>49</v>
      </c>
      <c r="D78" s="139" t="s">
        <v>34</v>
      </c>
      <c r="E78" s="140" t="s">
        <v>31</v>
      </c>
      <c r="F78" s="142"/>
    </row>
    <row r="79" spans="1:6" ht="15">
      <c r="A79" s="167">
        <v>203</v>
      </c>
      <c r="B79" s="11" t="s">
        <v>314</v>
      </c>
      <c r="C79" s="11" t="s">
        <v>18</v>
      </c>
      <c r="D79" s="11" t="s">
        <v>257</v>
      </c>
      <c r="E79" s="11" t="s">
        <v>36</v>
      </c>
      <c r="F79" s="116">
        <v>38989</v>
      </c>
    </row>
    <row r="80" spans="1:6" ht="15">
      <c r="A80" s="118">
        <v>28</v>
      </c>
      <c r="B80" s="11" t="s">
        <v>42</v>
      </c>
      <c r="C80" s="11" t="s">
        <v>45</v>
      </c>
      <c r="D80" s="12" t="s">
        <v>30</v>
      </c>
      <c r="E80" s="12" t="s">
        <v>31</v>
      </c>
      <c r="F80" s="13">
        <v>37309</v>
      </c>
    </row>
    <row r="81" spans="1:6" ht="15">
      <c r="A81" s="118">
        <v>60</v>
      </c>
      <c r="B81" s="11" t="s">
        <v>136</v>
      </c>
      <c r="C81" s="11" t="s">
        <v>45</v>
      </c>
      <c r="D81" s="12" t="s">
        <v>34</v>
      </c>
      <c r="E81" s="11" t="s">
        <v>31</v>
      </c>
      <c r="F81" s="13">
        <v>37403</v>
      </c>
    </row>
    <row r="82" spans="1:6" ht="15">
      <c r="A82" s="117">
        <v>119</v>
      </c>
      <c r="B82" s="11" t="s">
        <v>206</v>
      </c>
      <c r="C82" s="11" t="s">
        <v>82</v>
      </c>
      <c r="D82" s="12" t="s">
        <v>30</v>
      </c>
      <c r="E82" s="11" t="s">
        <v>31</v>
      </c>
      <c r="F82" s="13">
        <v>36124</v>
      </c>
    </row>
    <row r="83" spans="1:6" ht="15">
      <c r="A83" s="118">
        <v>138</v>
      </c>
      <c r="B83" s="12" t="s">
        <v>232</v>
      </c>
      <c r="C83" s="14" t="s">
        <v>17</v>
      </c>
      <c r="D83" s="14" t="s">
        <v>34</v>
      </c>
      <c r="E83" s="18" t="s">
        <v>31</v>
      </c>
      <c r="F83" s="18">
        <v>38535</v>
      </c>
    </row>
    <row r="84" spans="1:6" ht="15">
      <c r="A84" s="117">
        <v>157</v>
      </c>
      <c r="B84" s="14" t="s">
        <v>331</v>
      </c>
      <c r="C84" s="14" t="s">
        <v>4</v>
      </c>
      <c r="D84" s="14" t="s">
        <v>34</v>
      </c>
      <c r="E84" s="18" t="s">
        <v>31</v>
      </c>
      <c r="F84" s="18"/>
    </row>
    <row r="85" spans="1:6" ht="15">
      <c r="A85" s="118">
        <v>241</v>
      </c>
      <c r="B85" s="11" t="s">
        <v>10</v>
      </c>
      <c r="C85" s="11" t="s">
        <v>49</v>
      </c>
      <c r="D85" s="12" t="s">
        <v>34</v>
      </c>
      <c r="E85" s="12" t="s">
        <v>31</v>
      </c>
      <c r="F85" s="13">
        <v>36460</v>
      </c>
    </row>
    <row r="86" spans="1:6" ht="15">
      <c r="A86" s="118">
        <v>61</v>
      </c>
      <c r="B86" s="11" t="s">
        <v>137</v>
      </c>
      <c r="C86" s="11" t="s">
        <v>49</v>
      </c>
      <c r="D86" s="12" t="s">
        <v>34</v>
      </c>
      <c r="E86" s="11" t="s">
        <v>31</v>
      </c>
      <c r="F86" s="13">
        <v>36646</v>
      </c>
    </row>
    <row r="87" spans="1:6" ht="15">
      <c r="A87" s="118">
        <v>1</v>
      </c>
      <c r="B87" s="11" t="s">
        <v>129</v>
      </c>
      <c r="C87" s="11" t="s">
        <v>17</v>
      </c>
      <c r="D87" s="12" t="s">
        <v>30</v>
      </c>
      <c r="E87" s="11" t="s">
        <v>31</v>
      </c>
      <c r="F87" s="13">
        <v>39673</v>
      </c>
    </row>
    <row r="88" spans="1:6" ht="15">
      <c r="A88" s="118">
        <v>85</v>
      </c>
      <c r="B88" s="11" t="s">
        <v>167</v>
      </c>
      <c r="C88" s="11" t="s">
        <v>45</v>
      </c>
      <c r="D88" s="12" t="s">
        <v>34</v>
      </c>
      <c r="E88" s="11" t="s">
        <v>31</v>
      </c>
      <c r="F88" s="13">
        <v>37183</v>
      </c>
    </row>
    <row r="89" spans="1:6" ht="15">
      <c r="A89" s="118">
        <v>145</v>
      </c>
      <c r="B89" s="14" t="s">
        <v>238</v>
      </c>
      <c r="C89" s="14" t="s">
        <v>45</v>
      </c>
      <c r="D89" s="14" t="s">
        <v>34</v>
      </c>
      <c r="E89" s="18" t="s">
        <v>31</v>
      </c>
      <c r="F89" s="18">
        <v>37156</v>
      </c>
    </row>
    <row r="90" spans="1:6" ht="15">
      <c r="A90" s="118">
        <v>231</v>
      </c>
      <c r="B90" s="139" t="s">
        <v>326</v>
      </c>
      <c r="C90" s="139" t="s">
        <v>5</v>
      </c>
      <c r="D90" s="139" t="s">
        <v>257</v>
      </c>
      <c r="E90" s="140" t="s">
        <v>31</v>
      </c>
      <c r="F90" s="141"/>
    </row>
    <row r="91" spans="1:6" ht="15">
      <c r="A91" s="118">
        <v>185</v>
      </c>
      <c r="B91" s="139" t="s">
        <v>272</v>
      </c>
      <c r="C91" s="139" t="s">
        <v>5</v>
      </c>
      <c r="D91" s="139" t="s">
        <v>34</v>
      </c>
      <c r="E91" s="140" t="s">
        <v>31</v>
      </c>
      <c r="F91" s="142"/>
    </row>
    <row r="92" spans="1:6" ht="15">
      <c r="A92" s="117">
        <v>223</v>
      </c>
      <c r="B92" s="139" t="s">
        <v>318</v>
      </c>
      <c r="C92" s="139" t="s">
        <v>17</v>
      </c>
      <c r="D92" s="139" t="s">
        <v>34</v>
      </c>
      <c r="E92" s="140" t="s">
        <v>31</v>
      </c>
      <c r="F92" s="141"/>
    </row>
    <row r="93" spans="1:6" ht="15">
      <c r="A93" s="118">
        <v>55</v>
      </c>
      <c r="B93" s="11" t="s">
        <v>11</v>
      </c>
      <c r="C93" s="11" t="s">
        <v>80</v>
      </c>
      <c r="D93" s="12" t="s">
        <v>30</v>
      </c>
      <c r="E93" s="12" t="s">
        <v>36</v>
      </c>
      <c r="F93" s="13">
        <v>36223</v>
      </c>
    </row>
    <row r="94" spans="1:6" ht="15">
      <c r="A94" s="118">
        <v>76</v>
      </c>
      <c r="B94" s="11" t="s">
        <v>158</v>
      </c>
      <c r="C94" s="11" t="s">
        <v>50</v>
      </c>
      <c r="D94" s="12" t="s">
        <v>168</v>
      </c>
      <c r="E94" s="11" t="s">
        <v>36</v>
      </c>
      <c r="F94" s="13">
        <v>36352</v>
      </c>
    </row>
    <row r="95" spans="1:6" ht="15">
      <c r="A95" s="118">
        <v>234</v>
      </c>
      <c r="B95" s="26" t="s">
        <v>336</v>
      </c>
      <c r="C95" s="26" t="s">
        <v>17</v>
      </c>
      <c r="D95" s="26" t="s">
        <v>257</v>
      </c>
      <c r="E95" s="27" t="s">
        <v>31</v>
      </c>
      <c r="F95" s="142">
        <v>38807</v>
      </c>
    </row>
    <row r="96" spans="1:6" ht="15">
      <c r="A96" s="118">
        <v>160</v>
      </c>
      <c r="B96" s="14" t="s">
        <v>269</v>
      </c>
      <c r="C96" s="14" t="s">
        <v>5</v>
      </c>
      <c r="D96" s="14" t="s">
        <v>35</v>
      </c>
      <c r="E96" s="18" t="s">
        <v>31</v>
      </c>
      <c r="F96" s="18"/>
    </row>
    <row r="97" spans="1:6" ht="15">
      <c r="A97" s="118">
        <v>66</v>
      </c>
      <c r="B97" s="11" t="s">
        <v>146</v>
      </c>
      <c r="C97" s="11" t="s">
        <v>45</v>
      </c>
      <c r="D97" s="12" t="s">
        <v>35</v>
      </c>
      <c r="E97" s="12" t="s">
        <v>31</v>
      </c>
      <c r="F97" s="13">
        <v>37329</v>
      </c>
    </row>
    <row r="98" spans="1:6" ht="15">
      <c r="A98" s="118">
        <v>23</v>
      </c>
      <c r="B98" s="11" t="s">
        <v>40</v>
      </c>
      <c r="C98" s="11" t="s">
        <v>4</v>
      </c>
      <c r="D98" s="12" t="s">
        <v>30</v>
      </c>
      <c r="E98" s="12" t="s">
        <v>31</v>
      </c>
      <c r="F98" s="13">
        <v>37688</v>
      </c>
    </row>
    <row r="99" spans="1:6" ht="15">
      <c r="A99" s="118">
        <v>156</v>
      </c>
      <c r="B99" s="14" t="s">
        <v>253</v>
      </c>
      <c r="C99" s="14" t="s">
        <v>17</v>
      </c>
      <c r="D99" s="14" t="s">
        <v>30</v>
      </c>
      <c r="E99" s="18" t="s">
        <v>31</v>
      </c>
      <c r="F99" s="18">
        <v>39275</v>
      </c>
    </row>
    <row r="100" spans="1:6" ht="15">
      <c r="A100" s="117">
        <v>222</v>
      </c>
      <c r="B100" s="11" t="s">
        <v>165</v>
      </c>
      <c r="C100" s="11" t="s">
        <v>50</v>
      </c>
      <c r="D100" s="12" t="s">
        <v>30</v>
      </c>
      <c r="E100" s="11" t="s">
        <v>36</v>
      </c>
      <c r="F100" s="13">
        <v>36503</v>
      </c>
    </row>
    <row r="101" spans="1:6" ht="15">
      <c r="A101" s="118">
        <v>102</v>
      </c>
      <c r="B101" s="11" t="s">
        <v>188</v>
      </c>
      <c r="C101" s="11" t="s">
        <v>9</v>
      </c>
      <c r="D101" s="12" t="s">
        <v>35</v>
      </c>
      <c r="E101" s="11" t="s">
        <v>36</v>
      </c>
      <c r="F101" s="13">
        <v>38006</v>
      </c>
    </row>
    <row r="102" spans="1:6" ht="15">
      <c r="A102" s="118">
        <v>47</v>
      </c>
      <c r="B102" s="11" t="s">
        <v>120</v>
      </c>
      <c r="C102" s="14" t="s">
        <v>7</v>
      </c>
      <c r="D102" s="12" t="s">
        <v>30</v>
      </c>
      <c r="E102" s="12" t="s">
        <v>36</v>
      </c>
      <c r="F102" s="13">
        <v>38174</v>
      </c>
    </row>
    <row r="103" spans="1:6" ht="15">
      <c r="A103" s="117">
        <v>121</v>
      </c>
      <c r="B103" s="11" t="s">
        <v>204</v>
      </c>
      <c r="C103" s="11" t="s">
        <v>48</v>
      </c>
      <c r="D103" s="12" t="s">
        <v>30</v>
      </c>
      <c r="E103" s="11" t="s">
        <v>36</v>
      </c>
      <c r="F103" s="13">
        <v>37020</v>
      </c>
    </row>
    <row r="104" spans="1:6" ht="15">
      <c r="A104" s="118">
        <v>171</v>
      </c>
      <c r="B104" s="143" t="s">
        <v>285</v>
      </c>
      <c r="C104" s="143" t="s">
        <v>47</v>
      </c>
      <c r="D104" s="143" t="s">
        <v>257</v>
      </c>
      <c r="E104" s="144" t="s">
        <v>31</v>
      </c>
      <c r="F104" s="145"/>
    </row>
    <row r="105" spans="1:6" ht="15">
      <c r="A105" s="167">
        <v>202</v>
      </c>
      <c r="B105" s="11" t="s">
        <v>285</v>
      </c>
      <c r="C105" s="11" t="s">
        <v>47</v>
      </c>
      <c r="D105" s="11" t="s">
        <v>257</v>
      </c>
      <c r="E105" s="11" t="s">
        <v>31</v>
      </c>
      <c r="F105" s="116">
        <v>36986</v>
      </c>
    </row>
    <row r="106" spans="1:6" ht="15">
      <c r="A106" s="118">
        <v>52</v>
      </c>
      <c r="B106" s="11" t="s">
        <v>126</v>
      </c>
      <c r="C106" s="11" t="s">
        <v>5</v>
      </c>
      <c r="D106" s="12" t="s">
        <v>35</v>
      </c>
      <c r="E106" s="11" t="s">
        <v>31</v>
      </c>
      <c r="F106" s="13">
        <v>38037</v>
      </c>
    </row>
    <row r="107" spans="1:6" ht="15">
      <c r="A107" s="118">
        <v>242</v>
      </c>
      <c r="B107" s="139" t="s">
        <v>342</v>
      </c>
      <c r="C107" s="139" t="s">
        <v>17</v>
      </c>
      <c r="D107" s="139" t="s">
        <v>34</v>
      </c>
      <c r="E107" s="140" t="s">
        <v>31</v>
      </c>
      <c r="F107" s="142">
        <v>39056</v>
      </c>
    </row>
    <row r="108" spans="1:6" ht="15">
      <c r="A108" s="118">
        <v>15</v>
      </c>
      <c r="B108" s="11" t="s">
        <v>59</v>
      </c>
      <c r="C108" s="11" t="s">
        <v>4</v>
      </c>
      <c r="D108" s="12" t="s">
        <v>34</v>
      </c>
      <c r="E108" s="12" t="s">
        <v>31</v>
      </c>
      <c r="F108" s="13">
        <v>37707</v>
      </c>
    </row>
    <row r="109" spans="1:6" ht="15">
      <c r="A109" s="118">
        <v>11</v>
      </c>
      <c r="B109" s="11" t="s">
        <v>37</v>
      </c>
      <c r="C109" s="11" t="s">
        <v>5</v>
      </c>
      <c r="D109" s="12" t="s">
        <v>30</v>
      </c>
      <c r="E109" s="12" t="s">
        <v>31</v>
      </c>
      <c r="F109" s="13">
        <v>37921</v>
      </c>
    </row>
    <row r="110" spans="1:6" ht="15">
      <c r="A110" s="167">
        <v>205</v>
      </c>
      <c r="B110" s="11" t="s">
        <v>316</v>
      </c>
      <c r="C110" s="11" t="s">
        <v>46</v>
      </c>
      <c r="D110" s="11" t="s">
        <v>168</v>
      </c>
      <c r="E110" s="11" t="s">
        <v>36</v>
      </c>
      <c r="F110" s="116">
        <v>37119</v>
      </c>
    </row>
    <row r="111" spans="1:6" ht="15">
      <c r="A111" s="118">
        <v>33</v>
      </c>
      <c r="B111" s="11" t="s">
        <v>106</v>
      </c>
      <c r="C111" s="11" t="s">
        <v>3</v>
      </c>
      <c r="D111" s="12" t="s">
        <v>30</v>
      </c>
      <c r="E111" s="12" t="s">
        <v>31</v>
      </c>
      <c r="F111" s="13">
        <v>38216</v>
      </c>
    </row>
    <row r="112" spans="1:6" ht="15">
      <c r="A112" s="167">
        <v>199</v>
      </c>
      <c r="B112" s="11" t="s">
        <v>311</v>
      </c>
      <c r="C112" s="11" t="s">
        <v>5</v>
      </c>
      <c r="D112" s="11" t="s">
        <v>34</v>
      </c>
      <c r="E112" s="11" t="s">
        <v>31</v>
      </c>
      <c r="F112" s="116">
        <v>37864</v>
      </c>
    </row>
    <row r="113" spans="1:6" ht="15">
      <c r="A113" s="118">
        <v>72</v>
      </c>
      <c r="B113" s="11" t="s">
        <v>154</v>
      </c>
      <c r="C113" s="12" t="s">
        <v>5</v>
      </c>
      <c r="D113" s="12" t="s">
        <v>35</v>
      </c>
      <c r="E113" s="12" t="s">
        <v>31</v>
      </c>
      <c r="F113" s="13">
        <v>37890</v>
      </c>
    </row>
    <row r="114" spans="1:6" ht="15">
      <c r="A114" s="118">
        <v>130</v>
      </c>
      <c r="B114" s="14" t="s">
        <v>224</v>
      </c>
      <c r="C114" s="14" t="s">
        <v>9</v>
      </c>
      <c r="D114" s="14" t="s">
        <v>34</v>
      </c>
      <c r="E114" s="15" t="s">
        <v>36</v>
      </c>
      <c r="F114" s="18">
        <v>37662</v>
      </c>
    </row>
    <row r="115" spans="1:6" ht="15">
      <c r="A115" s="167">
        <v>198</v>
      </c>
      <c r="B115" s="11" t="s">
        <v>310</v>
      </c>
      <c r="C115" s="11" t="s">
        <v>18</v>
      </c>
      <c r="D115" s="11" t="s">
        <v>34</v>
      </c>
      <c r="E115" s="11" t="s">
        <v>36</v>
      </c>
      <c r="F115" s="116">
        <v>38845</v>
      </c>
    </row>
    <row r="116" spans="1:6" ht="15">
      <c r="A116" s="118">
        <v>99</v>
      </c>
      <c r="B116" s="11" t="s">
        <v>185</v>
      </c>
      <c r="C116" s="11" t="s">
        <v>50</v>
      </c>
      <c r="D116" s="12" t="s">
        <v>168</v>
      </c>
      <c r="E116" s="11" t="s">
        <v>36</v>
      </c>
      <c r="F116" s="13">
        <v>36476</v>
      </c>
    </row>
    <row r="117" spans="1:6" ht="15">
      <c r="A117" s="118">
        <v>237</v>
      </c>
      <c r="B117" s="26" t="s">
        <v>338</v>
      </c>
      <c r="C117" s="26" t="s">
        <v>50</v>
      </c>
      <c r="D117" s="26" t="s">
        <v>257</v>
      </c>
      <c r="E117" s="27" t="s">
        <v>36</v>
      </c>
      <c r="F117" s="142">
        <v>36537</v>
      </c>
    </row>
    <row r="118" spans="1:6" ht="15">
      <c r="A118" s="118">
        <v>75</v>
      </c>
      <c r="B118" s="11" t="s">
        <v>157</v>
      </c>
      <c r="C118" s="12" t="s">
        <v>46</v>
      </c>
      <c r="D118" s="12" t="s">
        <v>30</v>
      </c>
      <c r="E118" s="12" t="s">
        <v>36</v>
      </c>
      <c r="F118" s="13">
        <v>37110</v>
      </c>
    </row>
    <row r="119" spans="1:6" ht="15">
      <c r="A119" s="118">
        <v>107</v>
      </c>
      <c r="B119" s="11" t="s">
        <v>193</v>
      </c>
      <c r="C119" s="12" t="s">
        <v>194</v>
      </c>
      <c r="D119" s="11" t="s">
        <v>168</v>
      </c>
      <c r="E119" s="12" t="s">
        <v>36</v>
      </c>
      <c r="F119" s="13">
        <v>35351</v>
      </c>
    </row>
    <row r="120" spans="1:6" ht="15">
      <c r="A120" s="117">
        <v>227</v>
      </c>
      <c r="B120" s="11" t="s">
        <v>153</v>
      </c>
      <c r="C120" s="12" t="s">
        <v>48</v>
      </c>
      <c r="D120" s="12" t="s">
        <v>35</v>
      </c>
      <c r="E120" s="12" t="s">
        <v>36</v>
      </c>
      <c r="F120" s="13">
        <v>36797</v>
      </c>
    </row>
    <row r="121" spans="1:6" ht="15">
      <c r="A121" s="117">
        <v>93</v>
      </c>
      <c r="B121" s="11" t="s">
        <v>178</v>
      </c>
      <c r="C121" s="11" t="s">
        <v>80</v>
      </c>
      <c r="D121" s="11" t="s">
        <v>30</v>
      </c>
      <c r="E121" s="11" t="s">
        <v>36</v>
      </c>
      <c r="F121" s="116">
        <v>36110</v>
      </c>
    </row>
    <row r="122" spans="1:6" ht="15">
      <c r="A122" s="118">
        <v>195</v>
      </c>
      <c r="B122" s="139" t="s">
        <v>289</v>
      </c>
      <c r="C122" s="139" t="s">
        <v>48</v>
      </c>
      <c r="D122" s="139" t="s">
        <v>168</v>
      </c>
      <c r="E122" s="140" t="s">
        <v>36</v>
      </c>
      <c r="F122" s="142"/>
    </row>
    <row r="123" spans="1:6" ht="15">
      <c r="A123" s="118">
        <v>216</v>
      </c>
      <c r="B123" s="139" t="s">
        <v>287</v>
      </c>
      <c r="C123" s="139" t="s">
        <v>48</v>
      </c>
      <c r="D123" s="139" t="s">
        <v>35</v>
      </c>
      <c r="E123" s="140" t="s">
        <v>36</v>
      </c>
      <c r="F123" s="141"/>
    </row>
    <row r="124" spans="1:6" ht="15">
      <c r="A124" s="117">
        <v>125</v>
      </c>
      <c r="B124" s="11" t="s">
        <v>200</v>
      </c>
      <c r="C124" s="11" t="s">
        <v>18</v>
      </c>
      <c r="D124" s="12" t="s">
        <v>30</v>
      </c>
      <c r="E124" s="11" t="s">
        <v>36</v>
      </c>
      <c r="F124" s="13">
        <v>38677</v>
      </c>
    </row>
    <row r="125" spans="1:6" ht="15">
      <c r="A125" s="118">
        <v>209</v>
      </c>
      <c r="B125" s="139" t="s">
        <v>320</v>
      </c>
      <c r="C125" s="139" t="s">
        <v>18</v>
      </c>
      <c r="D125" s="139" t="s">
        <v>34</v>
      </c>
      <c r="E125" s="140" t="s">
        <v>36</v>
      </c>
      <c r="F125" s="141"/>
    </row>
    <row r="126" spans="1:6" ht="15">
      <c r="A126" s="118">
        <v>142</v>
      </c>
      <c r="B126" s="12" t="s">
        <v>236</v>
      </c>
      <c r="C126" s="14" t="s">
        <v>18</v>
      </c>
      <c r="D126" s="14" t="s">
        <v>30</v>
      </c>
      <c r="E126" s="18" t="s">
        <v>36</v>
      </c>
      <c r="F126" s="18">
        <v>40329</v>
      </c>
    </row>
    <row r="127" spans="1:6" ht="15">
      <c r="A127" s="118">
        <v>173</v>
      </c>
      <c r="B127" s="139" t="s">
        <v>267</v>
      </c>
      <c r="C127" s="139" t="s">
        <v>7</v>
      </c>
      <c r="D127" s="139" t="s">
        <v>30</v>
      </c>
      <c r="E127" s="140" t="s">
        <v>36</v>
      </c>
      <c r="F127" s="141"/>
    </row>
    <row r="128" spans="1:6" ht="15">
      <c r="A128" s="118">
        <v>221</v>
      </c>
      <c r="B128" s="139" t="s">
        <v>277</v>
      </c>
      <c r="C128" s="139" t="s">
        <v>5</v>
      </c>
      <c r="D128" s="139" t="s">
        <v>35</v>
      </c>
      <c r="E128" s="140" t="s">
        <v>31</v>
      </c>
      <c r="F128" s="141"/>
    </row>
    <row r="129" spans="1:6" ht="15">
      <c r="A129" s="118">
        <v>135</v>
      </c>
      <c r="B129" s="12" t="s">
        <v>229</v>
      </c>
      <c r="C129" s="14" t="s">
        <v>6</v>
      </c>
      <c r="D129" s="14" t="s">
        <v>30</v>
      </c>
      <c r="E129" s="18" t="s">
        <v>36</v>
      </c>
      <c r="F129" s="18">
        <v>37666</v>
      </c>
    </row>
    <row r="130" spans="1:6" ht="15">
      <c r="A130" s="118">
        <v>96</v>
      </c>
      <c r="B130" s="11" t="s">
        <v>181</v>
      </c>
      <c r="C130" s="11" t="s">
        <v>46</v>
      </c>
      <c r="D130" s="11" t="s">
        <v>30</v>
      </c>
      <c r="E130" s="11" t="s">
        <v>36</v>
      </c>
      <c r="F130" s="116">
        <v>37247</v>
      </c>
    </row>
    <row r="131" spans="1:6" ht="15">
      <c r="A131" s="117">
        <v>109</v>
      </c>
      <c r="B131" s="11" t="s">
        <v>216</v>
      </c>
      <c r="C131" s="11" t="s">
        <v>50</v>
      </c>
      <c r="D131" s="12" t="s">
        <v>168</v>
      </c>
      <c r="E131" s="11" t="s">
        <v>36</v>
      </c>
      <c r="F131" s="13">
        <v>36557</v>
      </c>
    </row>
    <row r="132" spans="1:6" ht="15">
      <c r="A132" s="118">
        <v>94</v>
      </c>
      <c r="B132" s="11" t="s">
        <v>179</v>
      </c>
      <c r="C132" s="11" t="s">
        <v>6</v>
      </c>
      <c r="D132" s="11" t="s">
        <v>168</v>
      </c>
      <c r="E132" s="11" t="s">
        <v>36</v>
      </c>
      <c r="F132" s="116">
        <v>37544</v>
      </c>
    </row>
    <row r="133" spans="1:6" ht="15">
      <c r="A133" s="118">
        <v>39</v>
      </c>
      <c r="B133" s="11" t="s">
        <v>112</v>
      </c>
      <c r="C133" s="11" t="s">
        <v>4</v>
      </c>
      <c r="D133" s="12" t="s">
        <v>30</v>
      </c>
      <c r="E133" s="12" t="s">
        <v>31</v>
      </c>
      <c r="F133" s="13">
        <v>37658</v>
      </c>
    </row>
    <row r="134" spans="1:6" ht="15">
      <c r="A134" s="167">
        <v>206</v>
      </c>
      <c r="B134" s="11" t="s">
        <v>317</v>
      </c>
      <c r="C134" s="11" t="s">
        <v>49</v>
      </c>
      <c r="D134" s="11" t="s">
        <v>168</v>
      </c>
      <c r="E134" s="11" t="s">
        <v>31</v>
      </c>
      <c r="F134" s="116">
        <v>36475</v>
      </c>
    </row>
    <row r="135" spans="1:6" ht="15">
      <c r="A135" s="118">
        <v>180</v>
      </c>
      <c r="B135" s="139" t="s">
        <v>276</v>
      </c>
      <c r="C135" s="139" t="s">
        <v>4</v>
      </c>
      <c r="D135" s="139" t="s">
        <v>257</v>
      </c>
      <c r="E135" s="140" t="s">
        <v>31</v>
      </c>
      <c r="F135" s="142"/>
    </row>
    <row r="136" spans="1:6" ht="15">
      <c r="A136" s="118">
        <v>6</v>
      </c>
      <c r="B136" s="11" t="s">
        <v>73</v>
      </c>
      <c r="C136" s="11" t="s">
        <v>82</v>
      </c>
      <c r="D136" s="12" t="s">
        <v>30</v>
      </c>
      <c r="E136" s="12" t="s">
        <v>31</v>
      </c>
      <c r="F136" s="13">
        <v>36094</v>
      </c>
    </row>
    <row r="137" spans="1:6" ht="15">
      <c r="A137" s="118">
        <v>77</v>
      </c>
      <c r="B137" s="11" t="s">
        <v>159</v>
      </c>
      <c r="C137" s="11" t="s">
        <v>49</v>
      </c>
      <c r="D137" s="12" t="s">
        <v>168</v>
      </c>
      <c r="E137" s="11" t="s">
        <v>31</v>
      </c>
      <c r="F137" s="13">
        <v>36705</v>
      </c>
    </row>
    <row r="138" spans="1:6" ht="15">
      <c r="A138" s="118">
        <v>32</v>
      </c>
      <c r="B138" s="11" t="s">
        <v>105</v>
      </c>
      <c r="C138" s="11" t="s">
        <v>45</v>
      </c>
      <c r="D138" s="12" t="s">
        <v>30</v>
      </c>
      <c r="E138" s="12" t="s">
        <v>31</v>
      </c>
      <c r="F138" s="13">
        <v>37155</v>
      </c>
    </row>
    <row r="139" spans="1:6" ht="15">
      <c r="A139" s="117">
        <v>115</v>
      </c>
      <c r="B139" s="11" t="s">
        <v>210</v>
      </c>
      <c r="C139" s="11" t="s">
        <v>3</v>
      </c>
      <c r="D139" s="12" t="s">
        <v>30</v>
      </c>
      <c r="E139" s="11" t="s">
        <v>31</v>
      </c>
      <c r="F139" s="13">
        <v>38529</v>
      </c>
    </row>
    <row r="140" spans="1:6" ht="15">
      <c r="A140" s="118">
        <v>91</v>
      </c>
      <c r="B140" s="11" t="s">
        <v>176</v>
      </c>
      <c r="C140" s="11" t="s">
        <v>3</v>
      </c>
      <c r="D140" s="11" t="s">
        <v>35</v>
      </c>
      <c r="E140" s="12" t="s">
        <v>31</v>
      </c>
      <c r="F140" s="116">
        <v>38219</v>
      </c>
    </row>
    <row r="141" spans="1:6" ht="15">
      <c r="A141" s="118">
        <v>86</v>
      </c>
      <c r="B141" s="12" t="s">
        <v>170</v>
      </c>
      <c r="C141" s="14" t="s">
        <v>81</v>
      </c>
      <c r="D141" s="12" t="s">
        <v>34</v>
      </c>
      <c r="E141" s="11" t="s">
        <v>31</v>
      </c>
      <c r="F141" s="13">
        <v>36106</v>
      </c>
    </row>
    <row r="142" spans="1:6" ht="15">
      <c r="A142" s="118">
        <v>59</v>
      </c>
      <c r="B142" s="11" t="s">
        <v>135</v>
      </c>
      <c r="C142" s="11" t="s">
        <v>49</v>
      </c>
      <c r="D142" s="12" t="s">
        <v>34</v>
      </c>
      <c r="E142" s="11" t="s">
        <v>31</v>
      </c>
      <c r="F142" s="13">
        <v>36618</v>
      </c>
    </row>
    <row r="143" spans="1:6" ht="15">
      <c r="A143" s="118">
        <v>25</v>
      </c>
      <c r="B143" s="11" t="s">
        <v>79</v>
      </c>
      <c r="C143" s="11" t="s">
        <v>17</v>
      </c>
      <c r="D143" s="12" t="s">
        <v>30</v>
      </c>
      <c r="E143" s="12" t="s">
        <v>31</v>
      </c>
      <c r="F143" s="13">
        <v>39195</v>
      </c>
    </row>
    <row r="144" spans="1:6" ht="15">
      <c r="A144" s="117">
        <v>123</v>
      </c>
      <c r="B144" s="11" t="s">
        <v>202</v>
      </c>
      <c r="C144" s="11" t="s">
        <v>47</v>
      </c>
      <c r="D144" s="12" t="s">
        <v>30</v>
      </c>
      <c r="E144" s="11" t="s">
        <v>31</v>
      </c>
      <c r="F144" s="13">
        <v>36948</v>
      </c>
    </row>
    <row r="145" spans="1:6" ht="15">
      <c r="A145" s="118">
        <v>13</v>
      </c>
      <c r="B145" s="11" t="s">
        <v>75</v>
      </c>
      <c r="C145" s="11" t="s">
        <v>46</v>
      </c>
      <c r="D145" s="12" t="s">
        <v>30</v>
      </c>
      <c r="E145" s="12" t="s">
        <v>36</v>
      </c>
      <c r="F145" s="13">
        <v>37319</v>
      </c>
    </row>
    <row r="146" spans="1:6" ht="15">
      <c r="A146" s="118">
        <v>256</v>
      </c>
      <c r="B146" s="139" t="s">
        <v>343</v>
      </c>
      <c r="C146" s="139" t="s">
        <v>18</v>
      </c>
      <c r="D146" s="139" t="s">
        <v>30</v>
      </c>
      <c r="E146" s="140" t="s">
        <v>36</v>
      </c>
      <c r="F146" s="142">
        <v>39286</v>
      </c>
    </row>
    <row r="147" spans="1:6" ht="15">
      <c r="A147" s="118">
        <v>4</v>
      </c>
      <c r="B147" s="11" t="s">
        <v>72</v>
      </c>
      <c r="C147" s="11" t="s">
        <v>18</v>
      </c>
      <c r="D147" s="12" t="s">
        <v>34</v>
      </c>
      <c r="E147" s="12" t="s">
        <v>36</v>
      </c>
      <c r="F147" s="13">
        <v>38870</v>
      </c>
    </row>
    <row r="148" spans="1:6" ht="15">
      <c r="A148" s="118">
        <v>82</v>
      </c>
      <c r="B148" s="11" t="s">
        <v>164</v>
      </c>
      <c r="C148" s="11" t="s">
        <v>45</v>
      </c>
      <c r="D148" s="12" t="s">
        <v>30</v>
      </c>
      <c r="E148" s="11" t="s">
        <v>31</v>
      </c>
      <c r="F148" s="13">
        <v>37138</v>
      </c>
    </row>
    <row r="149" spans="1:6" ht="15">
      <c r="A149" s="118">
        <v>62</v>
      </c>
      <c r="B149" s="11" t="s">
        <v>138</v>
      </c>
      <c r="C149" s="11" t="s">
        <v>18</v>
      </c>
      <c r="D149" s="12" t="s">
        <v>30</v>
      </c>
      <c r="E149" s="11" t="s">
        <v>36</v>
      </c>
      <c r="F149" s="13">
        <v>39296</v>
      </c>
    </row>
    <row r="150" spans="1:6" ht="15">
      <c r="A150" s="118">
        <v>249</v>
      </c>
      <c r="B150" s="11" t="s">
        <v>212</v>
      </c>
      <c r="C150" s="11" t="s">
        <v>7</v>
      </c>
      <c r="D150" s="12" t="s">
        <v>30</v>
      </c>
      <c r="E150" s="11" t="s">
        <v>36</v>
      </c>
      <c r="F150" s="13">
        <v>38238</v>
      </c>
    </row>
    <row r="151" spans="1:6" ht="15">
      <c r="A151" s="117">
        <v>224</v>
      </c>
      <c r="B151" s="139" t="s">
        <v>319</v>
      </c>
      <c r="C151" s="139" t="s">
        <v>17</v>
      </c>
      <c r="D151" s="139" t="s">
        <v>34</v>
      </c>
      <c r="E151" s="140" t="s">
        <v>31</v>
      </c>
      <c r="F151" s="141"/>
    </row>
    <row r="152" spans="1:6" ht="15">
      <c r="A152" s="118">
        <v>3</v>
      </c>
      <c r="B152" s="11" t="s">
        <v>44</v>
      </c>
      <c r="C152" s="11" t="s">
        <v>81</v>
      </c>
      <c r="D152" s="12" t="s">
        <v>30</v>
      </c>
      <c r="E152" s="12" t="s">
        <v>31</v>
      </c>
      <c r="F152" s="13">
        <v>35630</v>
      </c>
    </row>
    <row r="153" spans="1:6" ht="15">
      <c r="A153" s="118">
        <v>24</v>
      </c>
      <c r="B153" s="11" t="s">
        <v>43</v>
      </c>
      <c r="C153" s="11" t="s">
        <v>47</v>
      </c>
      <c r="D153" s="12" t="s">
        <v>30</v>
      </c>
      <c r="E153" s="12" t="s">
        <v>31</v>
      </c>
      <c r="F153" s="13">
        <v>36880</v>
      </c>
    </row>
    <row r="154" spans="1:6" ht="15">
      <c r="A154" s="118">
        <v>192</v>
      </c>
      <c r="B154" s="139" t="s">
        <v>298</v>
      </c>
      <c r="C154" s="139" t="s">
        <v>5</v>
      </c>
      <c r="D154" s="139" t="s">
        <v>34</v>
      </c>
      <c r="E154" s="140" t="s">
        <v>31</v>
      </c>
      <c r="F154" s="142"/>
    </row>
    <row r="155" spans="1:6" ht="15">
      <c r="A155" s="118">
        <v>21</v>
      </c>
      <c r="B155" s="11" t="s">
        <v>78</v>
      </c>
      <c r="C155" s="11" t="s">
        <v>17</v>
      </c>
      <c r="D155" s="12" t="s">
        <v>30</v>
      </c>
      <c r="E155" s="12" t="s">
        <v>31</v>
      </c>
      <c r="F155" s="13">
        <v>38764</v>
      </c>
    </row>
    <row r="156" spans="1:6" ht="15">
      <c r="A156" s="118">
        <v>141</v>
      </c>
      <c r="B156" s="12" t="s">
        <v>235</v>
      </c>
      <c r="C156" s="14" t="s">
        <v>7</v>
      </c>
      <c r="D156" s="14" t="s">
        <v>35</v>
      </c>
      <c r="E156" s="18" t="s">
        <v>36</v>
      </c>
      <c r="F156" s="18">
        <v>38498</v>
      </c>
    </row>
    <row r="157" spans="1:6" ht="15">
      <c r="A157" s="118">
        <v>34</v>
      </c>
      <c r="B157" s="11" t="s">
        <v>107</v>
      </c>
      <c r="C157" s="11" t="s">
        <v>46</v>
      </c>
      <c r="D157" s="12" t="s">
        <v>30</v>
      </c>
      <c r="E157" s="12" t="s">
        <v>36</v>
      </c>
      <c r="F157" s="13">
        <v>37354</v>
      </c>
    </row>
    <row r="158" spans="1:6" ht="15">
      <c r="A158" s="118">
        <v>226</v>
      </c>
      <c r="B158" s="139" t="s">
        <v>321</v>
      </c>
      <c r="C158" s="139" t="s">
        <v>3</v>
      </c>
      <c r="D158" s="139" t="s">
        <v>34</v>
      </c>
      <c r="E158" s="140" t="s">
        <v>31</v>
      </c>
      <c r="F158" s="141"/>
    </row>
    <row r="159" spans="1:6" ht="15">
      <c r="A159" s="117">
        <v>116</v>
      </c>
      <c r="B159" s="11" t="s">
        <v>209</v>
      </c>
      <c r="C159" s="11" t="s">
        <v>4</v>
      </c>
      <c r="D159" s="12" t="s">
        <v>30</v>
      </c>
      <c r="E159" s="11" t="s">
        <v>31</v>
      </c>
      <c r="F159" s="13">
        <v>37603</v>
      </c>
    </row>
    <row r="160" spans="1:6" ht="15">
      <c r="A160" s="118">
        <v>100</v>
      </c>
      <c r="B160" s="11" t="s">
        <v>186</v>
      </c>
      <c r="C160" s="11" t="s">
        <v>4</v>
      </c>
      <c r="D160" s="12" t="s">
        <v>35</v>
      </c>
      <c r="E160" s="11" t="s">
        <v>31</v>
      </c>
      <c r="F160" s="13">
        <v>37554</v>
      </c>
    </row>
    <row r="161" spans="1:6" ht="15">
      <c r="A161" s="118">
        <v>176</v>
      </c>
      <c r="B161" s="139" t="s">
        <v>280</v>
      </c>
      <c r="C161" s="139" t="s">
        <v>45</v>
      </c>
      <c r="D161" s="139" t="s">
        <v>257</v>
      </c>
      <c r="E161" s="140" t="s">
        <v>31</v>
      </c>
      <c r="F161" s="142"/>
    </row>
    <row r="162" spans="1:6" ht="15">
      <c r="A162" s="118">
        <v>219</v>
      </c>
      <c r="B162" s="143" t="s">
        <v>293</v>
      </c>
      <c r="C162" s="139" t="s">
        <v>50</v>
      </c>
      <c r="D162" s="139" t="s">
        <v>35</v>
      </c>
      <c r="E162" s="140" t="s">
        <v>36</v>
      </c>
      <c r="F162" s="146"/>
    </row>
    <row r="163" spans="1:6" ht="15">
      <c r="A163" s="117">
        <v>128</v>
      </c>
      <c r="B163" s="11" t="s">
        <v>198</v>
      </c>
      <c r="C163" s="11" t="s">
        <v>47</v>
      </c>
      <c r="D163" s="12" t="s">
        <v>30</v>
      </c>
      <c r="E163" s="11" t="s">
        <v>31</v>
      </c>
      <c r="F163" s="13">
        <v>37054</v>
      </c>
    </row>
    <row r="164" spans="1:6" ht="15">
      <c r="A164" s="117">
        <v>122</v>
      </c>
      <c r="B164" s="11" t="s">
        <v>203</v>
      </c>
      <c r="C164" s="11" t="s">
        <v>7</v>
      </c>
      <c r="D164" s="12" t="s">
        <v>30</v>
      </c>
      <c r="E164" s="11" t="s">
        <v>36</v>
      </c>
      <c r="F164" s="13">
        <v>38317</v>
      </c>
    </row>
    <row r="165" spans="1:6" ht="15">
      <c r="A165" s="118">
        <v>132</v>
      </c>
      <c r="B165" s="12" t="s">
        <v>226</v>
      </c>
      <c r="C165" s="14" t="s">
        <v>48</v>
      </c>
      <c r="D165" s="14" t="s">
        <v>34</v>
      </c>
      <c r="E165" s="18" t="s">
        <v>36</v>
      </c>
      <c r="F165" s="18">
        <v>36775</v>
      </c>
    </row>
    <row r="166" spans="1:6" ht="15">
      <c r="A166" s="118">
        <v>161</v>
      </c>
      <c r="B166" s="14" t="s">
        <v>255</v>
      </c>
      <c r="C166" s="14" t="s">
        <v>18</v>
      </c>
      <c r="D166" s="14" t="s">
        <v>35</v>
      </c>
      <c r="E166" s="18" t="s">
        <v>36</v>
      </c>
      <c r="F166" s="18"/>
    </row>
    <row r="167" spans="1:6" ht="15">
      <c r="A167" s="118">
        <v>68</v>
      </c>
      <c r="B167" s="11" t="s">
        <v>148</v>
      </c>
      <c r="C167" s="11" t="s">
        <v>152</v>
      </c>
      <c r="D167" s="12" t="s">
        <v>34</v>
      </c>
      <c r="E167" s="12" t="s">
        <v>36</v>
      </c>
      <c r="F167" s="13">
        <v>38266</v>
      </c>
    </row>
    <row r="168" spans="1:6" ht="15">
      <c r="A168" s="117">
        <v>88</v>
      </c>
      <c r="B168" s="11" t="s">
        <v>173</v>
      </c>
      <c r="C168" s="11" t="s">
        <v>17</v>
      </c>
      <c r="D168" s="11" t="s">
        <v>35</v>
      </c>
      <c r="E168" s="12" t="s">
        <v>31</v>
      </c>
      <c r="F168" s="116">
        <v>38544</v>
      </c>
    </row>
    <row r="169" spans="1:6" ht="15">
      <c r="A169" s="118">
        <v>214</v>
      </c>
      <c r="B169" s="139" t="s">
        <v>322</v>
      </c>
      <c r="C169" s="139" t="s">
        <v>3</v>
      </c>
      <c r="D169" s="139" t="s">
        <v>257</v>
      </c>
      <c r="E169" s="140" t="s">
        <v>31</v>
      </c>
      <c r="F169" s="141"/>
    </row>
    <row r="170" spans="1:6" ht="15">
      <c r="A170" s="118">
        <v>235</v>
      </c>
      <c r="B170" s="26" t="s">
        <v>322</v>
      </c>
      <c r="C170" s="26" t="s">
        <v>3</v>
      </c>
      <c r="D170" s="26" t="s">
        <v>257</v>
      </c>
      <c r="E170" s="27" t="s">
        <v>31</v>
      </c>
      <c r="F170" s="142">
        <v>38414</v>
      </c>
    </row>
    <row r="171" spans="1:6" ht="15">
      <c r="A171" s="118">
        <v>12</v>
      </c>
      <c r="B171" s="11" t="s">
        <v>41</v>
      </c>
      <c r="C171" s="11" t="s">
        <v>4</v>
      </c>
      <c r="D171" s="12" t="s">
        <v>34</v>
      </c>
      <c r="E171" s="12" t="s">
        <v>31</v>
      </c>
      <c r="F171" s="13">
        <v>37534</v>
      </c>
    </row>
    <row r="172" spans="1:6" ht="15">
      <c r="A172" s="118">
        <v>38</v>
      </c>
      <c r="B172" s="11" t="s">
        <v>111</v>
      </c>
      <c r="C172" s="11" t="s">
        <v>18</v>
      </c>
      <c r="D172" s="12" t="s">
        <v>30</v>
      </c>
      <c r="E172" s="12" t="s">
        <v>36</v>
      </c>
      <c r="F172" s="13">
        <v>39286</v>
      </c>
    </row>
    <row r="173" spans="1:6" ht="15">
      <c r="A173" s="117">
        <v>117</v>
      </c>
      <c r="B173" s="11" t="s">
        <v>208</v>
      </c>
      <c r="C173" s="11" t="s">
        <v>82</v>
      </c>
      <c r="D173" s="12" t="s">
        <v>30</v>
      </c>
      <c r="E173" s="11" t="s">
        <v>31</v>
      </c>
      <c r="F173" s="13">
        <v>36124</v>
      </c>
    </row>
    <row r="174" spans="1:6" ht="15">
      <c r="A174" s="118">
        <v>63</v>
      </c>
      <c r="B174" s="11" t="s">
        <v>139</v>
      </c>
      <c r="C174" s="11" t="s">
        <v>3</v>
      </c>
      <c r="D174" s="12" t="s">
        <v>30</v>
      </c>
      <c r="E174" s="11" t="s">
        <v>31</v>
      </c>
      <c r="F174" s="13">
        <v>38412</v>
      </c>
    </row>
    <row r="175" spans="1:6" ht="15">
      <c r="A175" s="118">
        <v>251</v>
      </c>
      <c r="B175" s="11" t="s">
        <v>249</v>
      </c>
      <c r="C175" s="11" t="s">
        <v>45</v>
      </c>
      <c r="D175" s="12" t="s">
        <v>35</v>
      </c>
      <c r="E175" s="11" t="s">
        <v>31</v>
      </c>
      <c r="F175" s="13">
        <v>37175</v>
      </c>
    </row>
    <row r="176" spans="1:6" ht="15">
      <c r="A176" s="118">
        <v>248</v>
      </c>
      <c r="B176" s="11" t="s">
        <v>213</v>
      </c>
      <c r="C176" s="11" t="s">
        <v>18</v>
      </c>
      <c r="D176" s="12" t="s">
        <v>30</v>
      </c>
      <c r="E176" s="11" t="s">
        <v>36</v>
      </c>
      <c r="F176" s="13">
        <v>38220</v>
      </c>
    </row>
    <row r="177" spans="1:6" ht="15">
      <c r="A177" s="167">
        <v>200</v>
      </c>
      <c r="B177" s="11" t="s">
        <v>312</v>
      </c>
      <c r="C177" s="11" t="s">
        <v>9</v>
      </c>
      <c r="D177" s="11" t="s">
        <v>257</v>
      </c>
      <c r="E177" s="11" t="s">
        <v>36</v>
      </c>
      <c r="F177" s="116">
        <v>37890</v>
      </c>
    </row>
    <row r="178" spans="1:6" ht="15">
      <c r="A178" s="167">
        <v>201</v>
      </c>
      <c r="B178" s="11" t="s">
        <v>313</v>
      </c>
      <c r="C178" s="11" t="s">
        <v>46</v>
      </c>
      <c r="D178" s="11" t="s">
        <v>257</v>
      </c>
      <c r="E178" s="11" t="s">
        <v>36</v>
      </c>
      <c r="F178" s="116">
        <v>37227</v>
      </c>
    </row>
    <row r="179" spans="1:6" ht="15">
      <c r="A179" s="118">
        <v>215</v>
      </c>
      <c r="B179" s="143" t="s">
        <v>292</v>
      </c>
      <c r="C179" s="139" t="s">
        <v>50</v>
      </c>
      <c r="D179" s="139" t="s">
        <v>35</v>
      </c>
      <c r="E179" s="140" t="s">
        <v>36</v>
      </c>
      <c r="F179" s="141"/>
    </row>
    <row r="180" spans="1:6" ht="15">
      <c r="A180" s="118">
        <v>105</v>
      </c>
      <c r="B180" s="11" t="s">
        <v>191</v>
      </c>
      <c r="C180" s="12" t="s">
        <v>50</v>
      </c>
      <c r="D180" s="11" t="s">
        <v>168</v>
      </c>
      <c r="E180" s="12" t="s">
        <v>36</v>
      </c>
      <c r="F180" s="13">
        <v>36556</v>
      </c>
    </row>
    <row r="181" spans="1:6" ht="15">
      <c r="A181" s="117">
        <v>108</v>
      </c>
      <c r="B181" s="11" t="s">
        <v>217</v>
      </c>
      <c r="C181" s="11" t="s">
        <v>6</v>
      </c>
      <c r="D181" s="12" t="s">
        <v>168</v>
      </c>
      <c r="E181" s="11" t="s">
        <v>36</v>
      </c>
      <c r="F181" s="13">
        <v>37459</v>
      </c>
    </row>
    <row r="182" spans="1:6" ht="15">
      <c r="A182" s="118">
        <v>181</v>
      </c>
      <c r="B182" s="139" t="s">
        <v>286</v>
      </c>
      <c r="C182" s="139" t="s">
        <v>47</v>
      </c>
      <c r="D182" s="139" t="s">
        <v>34</v>
      </c>
      <c r="E182" s="140" t="s">
        <v>31</v>
      </c>
      <c r="F182" s="142"/>
    </row>
    <row r="183" spans="1:6" ht="15">
      <c r="A183" s="118">
        <v>230</v>
      </c>
      <c r="B183" s="139" t="s">
        <v>273</v>
      </c>
      <c r="C183" s="139" t="s">
        <v>5</v>
      </c>
      <c r="D183" s="139" t="s">
        <v>257</v>
      </c>
      <c r="E183" s="140" t="s">
        <v>31</v>
      </c>
      <c r="F183" s="141"/>
    </row>
    <row r="184" spans="1:6" ht="15">
      <c r="A184" s="118">
        <v>240</v>
      </c>
      <c r="B184" s="26" t="s">
        <v>341</v>
      </c>
      <c r="C184" s="26" t="s">
        <v>49</v>
      </c>
      <c r="D184" s="26" t="s">
        <v>34</v>
      </c>
      <c r="E184" s="27" t="s">
        <v>31</v>
      </c>
      <c r="F184" s="145">
        <v>36407</v>
      </c>
    </row>
    <row r="185" spans="1:6" ht="15">
      <c r="A185" s="118">
        <v>51</v>
      </c>
      <c r="B185" s="11" t="s">
        <v>125</v>
      </c>
      <c r="C185" s="11" t="s">
        <v>17</v>
      </c>
      <c r="D185" s="12" t="s">
        <v>35</v>
      </c>
      <c r="E185" s="11" t="s">
        <v>31</v>
      </c>
      <c r="F185" s="13">
        <v>38702</v>
      </c>
    </row>
    <row r="186" spans="1:6" ht="15">
      <c r="A186" s="118">
        <v>239</v>
      </c>
      <c r="B186" s="26" t="s">
        <v>340</v>
      </c>
      <c r="C186" s="26" t="s">
        <v>6</v>
      </c>
      <c r="D186" s="26" t="s">
        <v>34</v>
      </c>
      <c r="E186" s="27" t="s">
        <v>36</v>
      </c>
      <c r="F186" s="142">
        <v>37718</v>
      </c>
    </row>
    <row r="187" spans="1:6" ht="15">
      <c r="A187" s="118">
        <v>143</v>
      </c>
      <c r="B187" s="11" t="s">
        <v>134</v>
      </c>
      <c r="C187" s="11" t="s">
        <v>3</v>
      </c>
      <c r="D187" s="12" t="s">
        <v>30</v>
      </c>
      <c r="E187" s="11" t="s">
        <v>31</v>
      </c>
      <c r="F187" s="13">
        <v>38188</v>
      </c>
    </row>
    <row r="188" spans="1:6" ht="15">
      <c r="A188" s="118">
        <v>73</v>
      </c>
      <c r="B188" s="11" t="s">
        <v>155</v>
      </c>
      <c r="C188" s="12" t="s">
        <v>48</v>
      </c>
      <c r="D188" s="12" t="s">
        <v>34</v>
      </c>
      <c r="E188" s="12" t="s">
        <v>36</v>
      </c>
      <c r="F188" s="13">
        <v>36718</v>
      </c>
    </row>
    <row r="189" spans="1:6" ht="15">
      <c r="A189" s="118">
        <v>244</v>
      </c>
      <c r="B189" s="11" t="s">
        <v>161</v>
      </c>
      <c r="C189" s="11" t="s">
        <v>18</v>
      </c>
      <c r="D189" s="12" t="s">
        <v>168</v>
      </c>
      <c r="E189" s="11" t="s">
        <v>36</v>
      </c>
      <c r="F189" s="13">
        <v>39463</v>
      </c>
    </row>
    <row r="190" spans="1:6" ht="15">
      <c r="A190" s="118">
        <v>252</v>
      </c>
      <c r="B190" s="11" t="s">
        <v>128</v>
      </c>
      <c r="C190" s="11" t="s">
        <v>80</v>
      </c>
      <c r="D190" s="12" t="s">
        <v>35</v>
      </c>
      <c r="E190" s="11" t="s">
        <v>36</v>
      </c>
      <c r="F190" s="13">
        <v>36076</v>
      </c>
    </row>
    <row r="191" spans="1:6" ht="15">
      <c r="A191" s="118">
        <v>146</v>
      </c>
      <c r="B191" s="12" t="s">
        <v>239</v>
      </c>
      <c r="C191" s="14" t="s">
        <v>80</v>
      </c>
      <c r="D191" s="14" t="s">
        <v>35</v>
      </c>
      <c r="E191" s="18" t="s">
        <v>36</v>
      </c>
      <c r="F191" s="18">
        <v>36076</v>
      </c>
    </row>
    <row r="192" spans="1:6" ht="15">
      <c r="A192" s="118">
        <v>31</v>
      </c>
      <c r="B192" s="11" t="s">
        <v>103</v>
      </c>
      <c r="C192" s="11" t="s">
        <v>46</v>
      </c>
      <c r="D192" s="12" t="s">
        <v>30</v>
      </c>
      <c r="E192" s="12" t="s">
        <v>36</v>
      </c>
      <c r="F192" s="13">
        <v>37316</v>
      </c>
    </row>
    <row r="193" spans="1:6" ht="15">
      <c r="A193" s="118">
        <v>92</v>
      </c>
      <c r="B193" s="11" t="s">
        <v>177</v>
      </c>
      <c r="C193" s="11" t="s">
        <v>6</v>
      </c>
      <c r="D193" s="11" t="s">
        <v>35</v>
      </c>
      <c r="E193" s="12" t="s">
        <v>36</v>
      </c>
      <c r="F193" s="116">
        <v>37662</v>
      </c>
    </row>
    <row r="194" spans="1:6" ht="15">
      <c r="A194" s="118">
        <v>136</v>
      </c>
      <c r="B194" s="12" t="s">
        <v>230</v>
      </c>
      <c r="C194" s="14" t="s">
        <v>18</v>
      </c>
      <c r="D194" s="14" t="s">
        <v>30</v>
      </c>
      <c r="E194" s="18" t="s">
        <v>36</v>
      </c>
      <c r="F194" s="18">
        <v>38723</v>
      </c>
    </row>
    <row r="195" spans="1:6" ht="15">
      <c r="A195" s="118">
        <v>220</v>
      </c>
      <c r="B195" s="139" t="s">
        <v>294</v>
      </c>
      <c r="C195" s="139" t="s">
        <v>50</v>
      </c>
      <c r="D195" s="139" t="s">
        <v>35</v>
      </c>
      <c r="E195" s="140" t="s">
        <v>36</v>
      </c>
      <c r="F195" s="141"/>
    </row>
    <row r="196" spans="1:6" ht="15">
      <c r="A196" s="118">
        <v>17</v>
      </c>
      <c r="B196" s="11" t="s">
        <v>54</v>
      </c>
      <c r="C196" s="11" t="s">
        <v>18</v>
      </c>
      <c r="D196" s="12" t="s">
        <v>30</v>
      </c>
      <c r="E196" s="12" t="s">
        <v>36</v>
      </c>
      <c r="F196" s="13">
        <v>38730</v>
      </c>
    </row>
    <row r="197" spans="1:6" ht="15">
      <c r="A197" s="118">
        <v>238</v>
      </c>
      <c r="B197" s="26" t="s">
        <v>339</v>
      </c>
      <c r="C197" s="139" t="s">
        <v>46</v>
      </c>
      <c r="D197" s="26" t="s">
        <v>34</v>
      </c>
      <c r="E197" s="27" t="s">
        <v>36</v>
      </c>
      <c r="F197" s="142">
        <v>37151</v>
      </c>
    </row>
    <row r="198" spans="1:6" ht="15">
      <c r="A198" s="118">
        <v>35</v>
      </c>
      <c r="B198" s="11" t="s">
        <v>108</v>
      </c>
      <c r="C198" s="11" t="s">
        <v>6</v>
      </c>
      <c r="D198" s="12" t="s">
        <v>30</v>
      </c>
      <c r="E198" s="12" t="s">
        <v>36</v>
      </c>
      <c r="F198" s="13">
        <v>37627</v>
      </c>
    </row>
    <row r="199" spans="1:6" ht="15">
      <c r="A199" s="118">
        <v>184</v>
      </c>
      <c r="B199" s="139" t="s">
        <v>266</v>
      </c>
      <c r="C199" s="139" t="s">
        <v>3</v>
      </c>
      <c r="D199" s="139" t="s">
        <v>34</v>
      </c>
      <c r="E199" s="140" t="s">
        <v>31</v>
      </c>
      <c r="F199" s="142"/>
    </row>
    <row r="200" spans="1:6" ht="15">
      <c r="A200" s="118">
        <v>150</v>
      </c>
      <c r="B200" s="11" t="s">
        <v>245</v>
      </c>
      <c r="C200" s="11" t="s">
        <v>82</v>
      </c>
      <c r="D200" s="12" t="s">
        <v>168</v>
      </c>
      <c r="E200" s="11" t="s">
        <v>31</v>
      </c>
      <c r="F200" s="13">
        <v>36014</v>
      </c>
    </row>
    <row r="201" spans="1:6" ht="14.25" customHeight="1">
      <c r="A201" s="118">
        <v>162</v>
      </c>
      <c r="B201" s="14" t="s">
        <v>270</v>
      </c>
      <c r="C201" s="14" t="s">
        <v>5</v>
      </c>
      <c r="D201" s="14" t="s">
        <v>35</v>
      </c>
      <c r="E201" s="18" t="s">
        <v>31</v>
      </c>
      <c r="F201" s="18"/>
    </row>
    <row r="202" spans="1:6" ht="15">
      <c r="A202" s="118">
        <v>236</v>
      </c>
      <c r="B202" s="26" t="s">
        <v>337</v>
      </c>
      <c r="C202" s="26" t="s">
        <v>17</v>
      </c>
      <c r="D202" s="26" t="s">
        <v>30</v>
      </c>
      <c r="E202" s="27" t="s">
        <v>31</v>
      </c>
      <c r="F202" s="142">
        <v>38450</v>
      </c>
    </row>
    <row r="203" spans="1:6" ht="15">
      <c r="A203" s="117">
        <v>126</v>
      </c>
      <c r="B203" s="11" t="s">
        <v>197</v>
      </c>
      <c r="C203" s="11" t="s">
        <v>9</v>
      </c>
      <c r="D203" s="12" t="s">
        <v>30</v>
      </c>
      <c r="E203" s="11" t="s">
        <v>36</v>
      </c>
      <c r="F203" s="13">
        <v>38087</v>
      </c>
    </row>
    <row r="204" spans="1:6" ht="15">
      <c r="A204" s="118">
        <v>95</v>
      </c>
      <c r="B204" s="11" t="s">
        <v>180</v>
      </c>
      <c r="C204" s="11" t="s">
        <v>50</v>
      </c>
      <c r="D204" s="11" t="s">
        <v>168</v>
      </c>
      <c r="E204" s="11" t="s">
        <v>36</v>
      </c>
      <c r="F204" s="116">
        <v>36547</v>
      </c>
    </row>
    <row r="205" spans="1:6" ht="15">
      <c r="A205" s="117">
        <v>120</v>
      </c>
      <c r="B205" s="11" t="s">
        <v>205</v>
      </c>
      <c r="C205" s="11" t="s">
        <v>9</v>
      </c>
      <c r="D205" s="12" t="s">
        <v>30</v>
      </c>
      <c r="E205" s="11" t="s">
        <v>36</v>
      </c>
      <c r="F205" s="13">
        <v>37935</v>
      </c>
    </row>
    <row r="206" spans="1:6" ht="15">
      <c r="A206" s="118">
        <v>10</v>
      </c>
      <c r="B206" s="11" t="s">
        <v>33</v>
      </c>
      <c r="C206" s="11" t="s">
        <v>17</v>
      </c>
      <c r="D206" s="12" t="s">
        <v>30</v>
      </c>
      <c r="E206" s="12" t="s">
        <v>31</v>
      </c>
      <c r="F206" s="13">
        <v>38602</v>
      </c>
    </row>
    <row r="207" spans="1:6" ht="15">
      <c r="A207" s="118">
        <v>90</v>
      </c>
      <c r="B207" s="11" t="s">
        <v>175</v>
      </c>
      <c r="C207" s="11" t="s">
        <v>5</v>
      </c>
      <c r="D207" s="11" t="s">
        <v>35</v>
      </c>
      <c r="E207" s="12" t="s">
        <v>31</v>
      </c>
      <c r="F207" s="116">
        <v>38098</v>
      </c>
    </row>
    <row r="208" spans="1:6" ht="15">
      <c r="A208" s="118">
        <v>155</v>
      </c>
      <c r="B208" s="11" t="s">
        <v>250</v>
      </c>
      <c r="C208" s="11" t="s">
        <v>48</v>
      </c>
      <c r="D208" s="12" t="s">
        <v>168</v>
      </c>
      <c r="E208" s="11" t="s">
        <v>36</v>
      </c>
      <c r="F208" s="13">
        <v>36879</v>
      </c>
    </row>
    <row r="209" spans="1:6" ht="15">
      <c r="A209" s="118">
        <v>30</v>
      </c>
      <c r="B209" s="11" t="s">
        <v>104</v>
      </c>
      <c r="C209" s="11" t="s">
        <v>7</v>
      </c>
      <c r="D209" s="12" t="s">
        <v>30</v>
      </c>
      <c r="E209" s="12" t="s">
        <v>36</v>
      </c>
      <c r="F209" s="13">
        <v>37926</v>
      </c>
    </row>
    <row r="210" spans="1:6" ht="15">
      <c r="A210" s="118">
        <v>78</v>
      </c>
      <c r="B210" s="11" t="s">
        <v>160</v>
      </c>
      <c r="C210" s="11" t="s">
        <v>6</v>
      </c>
      <c r="D210" s="12" t="s">
        <v>168</v>
      </c>
      <c r="E210" s="11" t="s">
        <v>36</v>
      </c>
      <c r="F210" s="13">
        <v>37661</v>
      </c>
    </row>
    <row r="211" spans="1:6" ht="15">
      <c r="A211" s="118">
        <v>179</v>
      </c>
      <c r="B211" s="139" t="s">
        <v>275</v>
      </c>
      <c r="C211" s="139" t="s">
        <v>9</v>
      </c>
      <c r="D211" s="139" t="s">
        <v>257</v>
      </c>
      <c r="E211" s="140" t="s">
        <v>36</v>
      </c>
      <c r="F211" s="142"/>
    </row>
    <row r="212" spans="1:6" ht="15">
      <c r="A212" s="118">
        <v>194</v>
      </c>
      <c r="B212" s="139" t="s">
        <v>259</v>
      </c>
      <c r="C212" s="14" t="s">
        <v>18</v>
      </c>
      <c r="D212" s="139" t="s">
        <v>30</v>
      </c>
      <c r="E212" s="140" t="s">
        <v>36</v>
      </c>
      <c r="F212" s="142"/>
    </row>
    <row r="213" spans="1:6" ht="15">
      <c r="A213" s="117">
        <v>212</v>
      </c>
      <c r="B213" s="139" t="s">
        <v>258</v>
      </c>
      <c r="C213" s="14" t="s">
        <v>18</v>
      </c>
      <c r="D213" s="139" t="s">
        <v>30</v>
      </c>
      <c r="E213" s="140" t="s">
        <v>36</v>
      </c>
      <c r="F213" s="141"/>
    </row>
    <row r="214" spans="1:6" ht="15">
      <c r="A214" s="118">
        <v>197</v>
      </c>
      <c r="B214" s="139" t="s">
        <v>296</v>
      </c>
      <c r="C214" s="139" t="s">
        <v>82</v>
      </c>
      <c r="D214" s="139" t="s">
        <v>257</v>
      </c>
      <c r="E214" s="140" t="s">
        <v>31</v>
      </c>
      <c r="F214" s="142"/>
    </row>
    <row r="215" spans="1:6" ht="15">
      <c r="A215" s="118">
        <v>22</v>
      </c>
      <c r="B215" s="11" t="s">
        <v>8</v>
      </c>
      <c r="C215" s="11" t="s">
        <v>47</v>
      </c>
      <c r="D215" s="12" t="s">
        <v>30</v>
      </c>
      <c r="E215" s="12" t="s">
        <v>31</v>
      </c>
      <c r="F215" s="13">
        <v>36832</v>
      </c>
    </row>
    <row r="216" spans="1:6" ht="15">
      <c r="A216" s="118">
        <v>29</v>
      </c>
      <c r="B216" s="11" t="s">
        <v>116</v>
      </c>
      <c r="C216" s="11" t="s">
        <v>45</v>
      </c>
      <c r="D216" s="12" t="s">
        <v>34</v>
      </c>
      <c r="E216" s="12" t="s">
        <v>31</v>
      </c>
      <c r="F216" s="13">
        <v>37077</v>
      </c>
    </row>
    <row r="217" spans="1:6" ht="15">
      <c r="A217" s="118">
        <v>65</v>
      </c>
      <c r="B217" s="11" t="s">
        <v>145</v>
      </c>
      <c r="C217" s="11" t="s">
        <v>46</v>
      </c>
      <c r="D217" s="12" t="s">
        <v>35</v>
      </c>
      <c r="E217" s="12" t="s">
        <v>36</v>
      </c>
      <c r="F217" s="13">
        <v>37106</v>
      </c>
    </row>
    <row r="218" spans="1:6" ht="15">
      <c r="A218" s="118">
        <v>233</v>
      </c>
      <c r="B218" s="26" t="s">
        <v>327</v>
      </c>
      <c r="C218" s="26" t="s">
        <v>9</v>
      </c>
      <c r="D218" s="26" t="s">
        <v>35</v>
      </c>
      <c r="E218" s="27" t="s">
        <v>36</v>
      </c>
      <c r="F218" s="146"/>
    </row>
    <row r="219" spans="1:6" ht="15">
      <c r="A219" s="118">
        <v>177</v>
      </c>
      <c r="B219" s="139" t="s">
        <v>288</v>
      </c>
      <c r="C219" s="139" t="s">
        <v>48</v>
      </c>
      <c r="D219" s="139" t="s">
        <v>257</v>
      </c>
      <c r="E219" s="140" t="s">
        <v>36</v>
      </c>
      <c r="F219" s="142"/>
    </row>
    <row r="220" spans="1:6" ht="15">
      <c r="A220" s="118">
        <v>183</v>
      </c>
      <c r="B220" s="139" t="s">
        <v>265</v>
      </c>
      <c r="C220" s="139" t="s">
        <v>3</v>
      </c>
      <c r="D220" s="139" t="s">
        <v>34</v>
      </c>
      <c r="E220" s="140" t="s">
        <v>31</v>
      </c>
      <c r="F220" s="142"/>
    </row>
    <row r="221" spans="1:6" ht="15">
      <c r="A221" s="118">
        <v>250</v>
      </c>
      <c r="B221" s="139" t="s">
        <v>264</v>
      </c>
      <c r="C221" s="139" t="s">
        <v>3</v>
      </c>
      <c r="D221" s="139" t="s">
        <v>35</v>
      </c>
      <c r="E221" s="140" t="s">
        <v>31</v>
      </c>
      <c r="F221" s="141"/>
    </row>
    <row r="222" spans="1:6" ht="15">
      <c r="A222" s="118">
        <v>84</v>
      </c>
      <c r="B222" s="11" t="s">
        <v>166</v>
      </c>
      <c r="C222" s="11" t="s">
        <v>5</v>
      </c>
      <c r="D222" s="12" t="s">
        <v>30</v>
      </c>
      <c r="E222" s="11" t="s">
        <v>31</v>
      </c>
      <c r="F222" s="13">
        <v>38140</v>
      </c>
    </row>
    <row r="223" spans="1:6" ht="15">
      <c r="A223" s="118">
        <v>42</v>
      </c>
      <c r="B223" s="11" t="s">
        <v>115</v>
      </c>
      <c r="C223" s="11" t="s">
        <v>45</v>
      </c>
      <c r="D223" s="12" t="s">
        <v>30</v>
      </c>
      <c r="E223" s="12" t="s">
        <v>31</v>
      </c>
      <c r="F223" s="13">
        <v>37398</v>
      </c>
    </row>
    <row r="224" spans="1:6" ht="15">
      <c r="A224" s="118">
        <v>166</v>
      </c>
      <c r="B224" s="19" t="s">
        <v>279</v>
      </c>
      <c r="C224" s="14" t="s">
        <v>45</v>
      </c>
      <c r="D224" s="14" t="s">
        <v>257</v>
      </c>
      <c r="E224" s="18" t="s">
        <v>31</v>
      </c>
      <c r="F224" s="18"/>
    </row>
    <row r="225" spans="1:6" ht="15">
      <c r="A225" s="118">
        <v>140</v>
      </c>
      <c r="B225" s="12" t="s">
        <v>233</v>
      </c>
      <c r="C225" s="14" t="s">
        <v>9</v>
      </c>
      <c r="D225" s="14" t="s">
        <v>35</v>
      </c>
      <c r="E225" s="18" t="s">
        <v>36</v>
      </c>
      <c r="F225" s="18">
        <v>37917</v>
      </c>
    </row>
    <row r="226" spans="1:6" ht="15">
      <c r="A226" s="118">
        <v>207</v>
      </c>
      <c r="B226" s="143" t="s">
        <v>325</v>
      </c>
      <c r="C226" s="139" t="s">
        <v>9</v>
      </c>
      <c r="D226" s="143" t="s">
        <v>30</v>
      </c>
      <c r="E226" s="144" t="s">
        <v>36</v>
      </c>
      <c r="F226" s="146"/>
    </row>
    <row r="227" spans="1:6" ht="15">
      <c r="A227" s="118">
        <v>139</v>
      </c>
      <c r="B227" s="12" t="s">
        <v>234</v>
      </c>
      <c r="C227" s="14" t="s">
        <v>18</v>
      </c>
      <c r="D227" s="14" t="s">
        <v>34</v>
      </c>
      <c r="E227" s="18" t="s">
        <v>36</v>
      </c>
      <c r="F227" s="18">
        <v>38957</v>
      </c>
    </row>
    <row r="228" spans="1:6" ht="15">
      <c r="A228" s="118">
        <v>37</v>
      </c>
      <c r="B228" s="11" t="s">
        <v>110</v>
      </c>
      <c r="C228" s="11" t="s">
        <v>5</v>
      </c>
      <c r="D228" s="12" t="s">
        <v>30</v>
      </c>
      <c r="E228" s="12" t="s">
        <v>31</v>
      </c>
      <c r="F228" s="13">
        <v>38129</v>
      </c>
    </row>
    <row r="229" spans="1:6" ht="15">
      <c r="A229" s="117">
        <v>110</v>
      </c>
      <c r="B229" s="11" t="s">
        <v>215</v>
      </c>
      <c r="C229" s="11" t="s">
        <v>48</v>
      </c>
      <c r="D229" s="12" t="s">
        <v>34</v>
      </c>
      <c r="E229" s="11" t="s">
        <v>36</v>
      </c>
      <c r="F229" s="13">
        <v>36862</v>
      </c>
    </row>
    <row r="230" spans="1:6" ht="15">
      <c r="A230" s="118">
        <v>131</v>
      </c>
      <c r="B230" s="14" t="s">
        <v>225</v>
      </c>
      <c r="C230" s="14" t="s">
        <v>48</v>
      </c>
      <c r="D230" s="14" t="s">
        <v>34</v>
      </c>
      <c r="E230" s="18" t="s">
        <v>36</v>
      </c>
      <c r="F230" s="18">
        <v>36864</v>
      </c>
    </row>
    <row r="231" spans="1:6" ht="15">
      <c r="A231" s="118">
        <v>232</v>
      </c>
      <c r="B231" s="14" t="s">
        <v>274</v>
      </c>
      <c r="C231" s="14" t="s">
        <v>9</v>
      </c>
      <c r="D231" s="14" t="s">
        <v>257</v>
      </c>
      <c r="E231" s="18" t="s">
        <v>36</v>
      </c>
      <c r="F231" s="141"/>
    </row>
    <row r="232" spans="1:6" ht="15">
      <c r="A232" s="117">
        <v>97</v>
      </c>
      <c r="B232" s="11" t="s">
        <v>183</v>
      </c>
      <c r="C232" s="11" t="s">
        <v>18</v>
      </c>
      <c r="D232" s="12" t="s">
        <v>30</v>
      </c>
      <c r="E232" s="11" t="s">
        <v>36</v>
      </c>
      <c r="F232" s="13">
        <v>38815</v>
      </c>
    </row>
    <row r="233" spans="1:6" ht="15">
      <c r="A233" s="118">
        <v>18</v>
      </c>
      <c r="B233" s="11" t="s">
        <v>77</v>
      </c>
      <c r="C233" s="11" t="s">
        <v>4</v>
      </c>
      <c r="D233" s="12" t="s">
        <v>30</v>
      </c>
      <c r="E233" s="12" t="s">
        <v>31</v>
      </c>
      <c r="F233" s="13">
        <v>37768</v>
      </c>
    </row>
    <row r="237" ht="15">
      <c r="E237" s="194"/>
    </row>
    <row r="238" ht="15">
      <c r="E238" s="194"/>
    </row>
    <row r="239" ht="15">
      <c r="E239" s="194"/>
    </row>
    <row r="240" ht="15">
      <c r="E240" s="194"/>
    </row>
    <row r="241" ht="15">
      <c r="E241" s="194"/>
    </row>
    <row r="242" ht="15">
      <c r="E242" s="194"/>
    </row>
    <row r="243" ht="15">
      <c r="E243" s="194"/>
    </row>
    <row r="244" ht="15">
      <c r="E244" s="194"/>
    </row>
    <row r="245" ht="15">
      <c r="E245" s="194"/>
    </row>
    <row r="246" ht="15">
      <c r="E246" s="194"/>
    </row>
    <row r="250" ht="15">
      <c r="E250" s="194"/>
    </row>
  </sheetData>
  <sheetProtection/>
  <autoFilter ref="A1:F1"/>
  <dataValidations count="2">
    <dataValidation type="list" allowBlank="1" showErrorMessage="1" sqref="C214:C466 C159:C161 C139:C147 C124:C137 C151:C152 C154:C155 C167:C169 C163:C165 C171:C179 C157 C181:C197 C199:C212 C1:C121">
      <formula1>Groups</formula1>
      <formula2>0</formula2>
    </dataValidation>
    <dataValidation type="list" allowBlank="1" showErrorMessage="1" sqref="D234:D466 D1:E16 E107:F119 D230:E230 D228:F229 E141:F145 D124:D135 E89:E96 D107:D121 D104:E106 D98:E102 D152:F154 D159:E161 D232:E233 D43:E52 D53:E53 D163:E197 D82:D96 F84:F88 D137 D139 D231:F231 D141:D146 D147:F147 D140:E140 D136:E136 D156:F157 D29:E41 D54:E80 D199:E201 D202:E208 D151:E151 D17:E27 D210:E227">
      <formula1>Clubs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</cols>
  <sheetData>
    <row r="1" ht="15.75">
      <c r="A1" s="63" t="s">
        <v>17</v>
      </c>
    </row>
    <row r="2" ht="15.75">
      <c r="A2" s="63" t="s">
        <v>18</v>
      </c>
    </row>
    <row r="3" ht="15.75">
      <c r="A3" s="63" t="s">
        <v>3</v>
      </c>
    </row>
    <row r="4" ht="15.75">
      <c r="A4" s="63" t="s">
        <v>7</v>
      </c>
    </row>
    <row r="5" ht="15.75">
      <c r="A5" s="63" t="s">
        <v>5</v>
      </c>
    </row>
    <row r="6" ht="15.75">
      <c r="A6" s="63" t="s">
        <v>9</v>
      </c>
    </row>
    <row r="7" ht="15.75">
      <c r="A7" s="63" t="s">
        <v>4</v>
      </c>
    </row>
    <row r="8" ht="15.75">
      <c r="A8" s="63" t="s">
        <v>6</v>
      </c>
    </row>
    <row r="9" ht="15.75">
      <c r="A9" s="63" t="s">
        <v>45</v>
      </c>
    </row>
    <row r="10" ht="15.75">
      <c r="A10" s="63" t="s">
        <v>46</v>
      </c>
    </row>
    <row r="11" ht="15.75">
      <c r="A11" s="63" t="s">
        <v>47</v>
      </c>
    </row>
    <row r="12" ht="15.75">
      <c r="A12" s="63" t="s">
        <v>48</v>
      </c>
    </row>
    <row r="13" ht="15.75">
      <c r="A13" s="63" t="s">
        <v>49</v>
      </c>
    </row>
    <row r="14" ht="15.75">
      <c r="A14" s="63" t="s">
        <v>50</v>
      </c>
    </row>
    <row r="15" ht="15.75">
      <c r="A15" s="63" t="s">
        <v>82</v>
      </c>
    </row>
    <row r="16" ht="15.75">
      <c r="A16" s="63" t="s">
        <v>80</v>
      </c>
    </row>
    <row r="17" ht="15.75">
      <c r="A17" s="63" t="s">
        <v>81</v>
      </c>
    </row>
    <row r="18" ht="15.75">
      <c r="A18" s="63" t="s">
        <v>83</v>
      </c>
    </row>
    <row r="19" ht="15.75">
      <c r="A19" s="63" t="s">
        <v>196</v>
      </c>
    </row>
    <row r="20" ht="15.75">
      <c r="A20" s="63" t="s">
        <v>194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4">
      <selection activeCell="B49" sqref="B49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5" t="s">
        <v>333</v>
      </c>
      <c r="B1" s="195"/>
      <c r="C1" s="195"/>
      <c r="D1" s="195"/>
    </row>
    <row r="2" spans="1:4" s="41" customFormat="1" ht="18.75">
      <c r="A2" s="195"/>
      <c r="B2" s="195"/>
      <c r="C2" s="195"/>
      <c r="D2" s="195"/>
    </row>
    <row r="3" spans="1:4" s="41" customFormat="1" ht="18.75">
      <c r="A3" s="42"/>
      <c r="B3" s="46" t="s">
        <v>0</v>
      </c>
      <c r="C3" s="45" t="s">
        <v>13</v>
      </c>
      <c r="D3" s="45" t="s">
        <v>1</v>
      </c>
    </row>
    <row r="4" spans="1:4" s="41" customFormat="1" ht="18.75">
      <c r="A4" s="170">
        <v>1</v>
      </c>
      <c r="B4" s="171">
        <v>165</v>
      </c>
      <c r="C4" s="172" t="s">
        <v>256</v>
      </c>
      <c r="D4" s="172" t="s">
        <v>257</v>
      </c>
    </row>
    <row r="5" spans="1:4" s="41" customFormat="1" ht="18.75">
      <c r="A5" s="170">
        <v>2</v>
      </c>
      <c r="B5" s="171">
        <v>229</v>
      </c>
      <c r="C5" s="172" t="s">
        <v>262</v>
      </c>
      <c r="D5" s="172" t="s">
        <v>257</v>
      </c>
    </row>
    <row r="6" spans="1:4" s="41" customFormat="1" ht="18.75">
      <c r="A6" s="170">
        <v>3</v>
      </c>
      <c r="B6" s="171">
        <v>234</v>
      </c>
      <c r="C6" s="172" t="s">
        <v>336</v>
      </c>
      <c r="D6" s="172" t="s">
        <v>257</v>
      </c>
    </row>
    <row r="7" spans="1:4" s="41" customFormat="1" ht="18.75">
      <c r="A7" s="170">
        <v>4</v>
      </c>
      <c r="B7" s="173">
        <v>51</v>
      </c>
      <c r="C7" s="174" t="s">
        <v>125</v>
      </c>
      <c r="D7" s="175" t="s">
        <v>35</v>
      </c>
    </row>
    <row r="8" spans="1:4" s="41" customFormat="1" ht="18.75">
      <c r="A8" s="170">
        <v>5</v>
      </c>
      <c r="B8" s="176">
        <v>88</v>
      </c>
      <c r="C8" s="177" t="s">
        <v>173</v>
      </c>
      <c r="D8" s="177" t="s">
        <v>35</v>
      </c>
    </row>
    <row r="9" spans="1:5" s="41" customFormat="1" ht="18.75">
      <c r="A9" s="170">
        <v>6</v>
      </c>
      <c r="B9" s="173">
        <v>137</v>
      </c>
      <c r="C9" s="175" t="s">
        <v>231</v>
      </c>
      <c r="D9" s="175" t="s">
        <v>34</v>
      </c>
      <c r="E9" s="48"/>
    </row>
    <row r="10" spans="1:5" s="41" customFormat="1" ht="18.75">
      <c r="A10" s="170">
        <v>7</v>
      </c>
      <c r="B10" s="173">
        <v>138</v>
      </c>
      <c r="C10" s="175" t="s">
        <v>232</v>
      </c>
      <c r="D10" s="175" t="s">
        <v>34</v>
      </c>
      <c r="E10" s="48"/>
    </row>
    <row r="11" spans="1:5" s="41" customFormat="1" ht="18.75">
      <c r="A11" s="170">
        <v>8</v>
      </c>
      <c r="B11" s="178">
        <v>223</v>
      </c>
      <c r="C11" s="179" t="s">
        <v>318</v>
      </c>
      <c r="D11" s="175" t="s">
        <v>34</v>
      </c>
      <c r="E11" s="48"/>
    </row>
    <row r="12" spans="1:5" s="41" customFormat="1" ht="18.75">
      <c r="A12" s="170">
        <v>9</v>
      </c>
      <c r="B12" s="178">
        <v>224</v>
      </c>
      <c r="C12" s="179" t="s">
        <v>319</v>
      </c>
      <c r="D12" s="175" t="s">
        <v>34</v>
      </c>
      <c r="E12" s="48"/>
    </row>
    <row r="13" spans="1:5" s="41" customFormat="1" ht="18.75">
      <c r="A13" s="170">
        <v>10</v>
      </c>
      <c r="B13" s="176">
        <v>225</v>
      </c>
      <c r="C13" s="177" t="s">
        <v>187</v>
      </c>
      <c r="D13" s="177" t="s">
        <v>34</v>
      </c>
      <c r="E13" s="49"/>
    </row>
    <row r="14" spans="1:5" s="41" customFormat="1" ht="18.75">
      <c r="A14" s="170">
        <v>11</v>
      </c>
      <c r="B14" s="176">
        <v>242</v>
      </c>
      <c r="C14" s="177" t="s">
        <v>342</v>
      </c>
      <c r="D14" s="177" t="s">
        <v>34</v>
      </c>
      <c r="E14" s="49"/>
    </row>
    <row r="15" spans="1:5" s="41" customFormat="1" ht="18.75">
      <c r="A15" s="170">
        <v>12</v>
      </c>
      <c r="B15" s="180">
        <v>1</v>
      </c>
      <c r="C15" s="63" t="s">
        <v>129</v>
      </c>
      <c r="D15" s="63" t="s">
        <v>30</v>
      </c>
      <c r="E15" s="49"/>
    </row>
    <row r="16" spans="1:5" s="41" customFormat="1" ht="18.75">
      <c r="A16" s="170">
        <v>13</v>
      </c>
      <c r="B16" s="173">
        <v>9</v>
      </c>
      <c r="C16" s="181" t="s">
        <v>74</v>
      </c>
      <c r="D16" s="182" t="s">
        <v>30</v>
      </c>
      <c r="E16" s="49"/>
    </row>
    <row r="17" spans="1:4" s="41" customFormat="1" ht="18.75">
      <c r="A17" s="170">
        <v>14</v>
      </c>
      <c r="B17" s="173">
        <v>10</v>
      </c>
      <c r="C17" s="181" t="s">
        <v>33</v>
      </c>
      <c r="D17" s="182" t="s">
        <v>30</v>
      </c>
    </row>
    <row r="18" spans="1:4" s="41" customFormat="1" ht="18.75">
      <c r="A18" s="170">
        <v>15</v>
      </c>
      <c r="B18" s="173">
        <v>21</v>
      </c>
      <c r="C18" s="181" t="s">
        <v>78</v>
      </c>
      <c r="D18" s="182" t="s">
        <v>30</v>
      </c>
    </row>
    <row r="19" spans="1:4" s="41" customFormat="1" ht="18.75">
      <c r="A19" s="170">
        <v>16</v>
      </c>
      <c r="B19" s="173">
        <v>25</v>
      </c>
      <c r="C19" s="181" t="s">
        <v>79</v>
      </c>
      <c r="D19" s="182" t="s">
        <v>30</v>
      </c>
    </row>
    <row r="20" spans="1:4" s="41" customFormat="1" ht="18.75">
      <c r="A20" s="170">
        <v>17</v>
      </c>
      <c r="B20" s="173">
        <v>48</v>
      </c>
      <c r="C20" s="174" t="s">
        <v>121</v>
      </c>
      <c r="D20" s="182" t="s">
        <v>30</v>
      </c>
    </row>
    <row r="21" spans="1:4" s="41" customFormat="1" ht="18.75">
      <c r="A21" s="170">
        <v>18</v>
      </c>
      <c r="B21" s="173">
        <v>69</v>
      </c>
      <c r="C21" s="174" t="s">
        <v>149</v>
      </c>
      <c r="D21" s="183" t="s">
        <v>30</v>
      </c>
    </row>
    <row r="22" spans="1:7" s="41" customFormat="1" ht="18.75">
      <c r="A22" s="170">
        <v>19</v>
      </c>
      <c r="B22" s="184">
        <v>114</v>
      </c>
      <c r="C22" s="185" t="s">
        <v>211</v>
      </c>
      <c r="D22" s="185" t="s">
        <v>30</v>
      </c>
      <c r="F22" s="101"/>
      <c r="G22" s="101"/>
    </row>
    <row r="23" spans="1:7" s="41" customFormat="1" ht="18.75">
      <c r="A23" s="170">
        <v>20</v>
      </c>
      <c r="B23" s="186">
        <v>156</v>
      </c>
      <c r="C23" s="187" t="s">
        <v>254</v>
      </c>
      <c r="D23" s="63" t="s">
        <v>30</v>
      </c>
      <c r="F23" s="101"/>
      <c r="G23" s="101"/>
    </row>
    <row r="24" spans="1:4" s="41" customFormat="1" ht="18.75">
      <c r="A24" s="170">
        <v>21</v>
      </c>
      <c r="B24" s="186">
        <v>236</v>
      </c>
      <c r="C24" s="187" t="s">
        <v>337</v>
      </c>
      <c r="D24" s="63" t="s">
        <v>30</v>
      </c>
    </row>
    <row r="25" spans="1:4" s="41" customFormat="1" ht="18.75">
      <c r="A25" s="195" t="s">
        <v>334</v>
      </c>
      <c r="B25" s="196"/>
      <c r="C25" s="196"/>
      <c r="D25" s="196"/>
    </row>
    <row r="26" spans="1:4" s="41" customFormat="1" ht="18.75">
      <c r="A26" s="196"/>
      <c r="B26" s="196"/>
      <c r="C26" s="196"/>
      <c r="D26" s="196"/>
    </row>
    <row r="27" spans="1:4" s="41" customFormat="1" ht="18.75">
      <c r="A27" s="67"/>
      <c r="B27" s="46" t="s">
        <v>0</v>
      </c>
      <c r="C27" s="45" t="s">
        <v>13</v>
      </c>
      <c r="D27" s="45" t="s">
        <v>1</v>
      </c>
    </row>
    <row r="28" spans="1:5" s="41" customFormat="1" ht="18.75">
      <c r="A28" s="188">
        <v>1</v>
      </c>
      <c r="B28" s="171">
        <v>178</v>
      </c>
      <c r="C28" s="187" t="s">
        <v>261</v>
      </c>
      <c r="D28" s="187" t="s">
        <v>257</v>
      </c>
      <c r="E28" s="48"/>
    </row>
    <row r="29" spans="1:5" s="41" customFormat="1" ht="18.75">
      <c r="A29" s="188">
        <v>2</v>
      </c>
      <c r="B29" s="171">
        <v>203</v>
      </c>
      <c r="C29" s="189" t="s">
        <v>314</v>
      </c>
      <c r="D29" s="189" t="s">
        <v>257</v>
      </c>
      <c r="E29" s="48"/>
    </row>
    <row r="30" spans="1:5" s="41" customFormat="1" ht="18.75">
      <c r="A30" s="188">
        <v>3</v>
      </c>
      <c r="B30" s="171">
        <v>71</v>
      </c>
      <c r="C30" s="189" t="s">
        <v>335</v>
      </c>
      <c r="D30" s="189" t="s">
        <v>257</v>
      </c>
      <c r="E30" s="48"/>
    </row>
    <row r="31" spans="1:5" s="41" customFormat="1" ht="18.75">
      <c r="A31" s="188">
        <v>4</v>
      </c>
      <c r="B31" s="171">
        <v>43</v>
      </c>
      <c r="C31" s="189" t="s">
        <v>344</v>
      </c>
      <c r="D31" s="189" t="s">
        <v>257</v>
      </c>
      <c r="E31" s="48"/>
    </row>
    <row r="32" spans="1:5" s="41" customFormat="1" ht="18.75">
      <c r="A32" s="188">
        <v>5</v>
      </c>
      <c r="B32" s="171">
        <v>161</v>
      </c>
      <c r="C32" s="172" t="s">
        <v>255</v>
      </c>
      <c r="D32" s="172" t="s">
        <v>35</v>
      </c>
      <c r="E32" s="48"/>
    </row>
    <row r="33" spans="1:5" s="41" customFormat="1" ht="18.75">
      <c r="A33" s="188">
        <v>6</v>
      </c>
      <c r="B33" s="176">
        <v>244</v>
      </c>
      <c r="C33" s="177" t="s">
        <v>161</v>
      </c>
      <c r="D33" s="177" t="s">
        <v>168</v>
      </c>
      <c r="E33" s="48"/>
    </row>
    <row r="34" spans="1:5" s="41" customFormat="1" ht="18.75">
      <c r="A34" s="188">
        <v>7</v>
      </c>
      <c r="B34" s="173">
        <v>4</v>
      </c>
      <c r="C34" s="174" t="s">
        <v>72</v>
      </c>
      <c r="D34" s="175" t="s">
        <v>34</v>
      </c>
      <c r="E34" s="48"/>
    </row>
    <row r="35" spans="1:5" s="41" customFormat="1" ht="18.75">
      <c r="A35" s="188">
        <v>8</v>
      </c>
      <c r="B35" s="180">
        <v>139</v>
      </c>
      <c r="C35" s="63" t="s">
        <v>234</v>
      </c>
      <c r="D35" s="63" t="s">
        <v>34</v>
      </c>
      <c r="E35" s="48"/>
    </row>
    <row r="36" spans="1:5" s="41" customFormat="1" ht="18.75">
      <c r="A36" s="188">
        <v>9</v>
      </c>
      <c r="B36" s="171">
        <v>198</v>
      </c>
      <c r="C36" s="189" t="s">
        <v>310</v>
      </c>
      <c r="D36" s="189" t="s">
        <v>34</v>
      </c>
      <c r="E36" s="48"/>
    </row>
    <row r="37" spans="1:5" s="41" customFormat="1" ht="18.75">
      <c r="A37" s="188">
        <v>10</v>
      </c>
      <c r="B37" s="190">
        <v>209</v>
      </c>
      <c r="C37" s="191" t="s">
        <v>320</v>
      </c>
      <c r="D37" s="192" t="s">
        <v>34</v>
      </c>
      <c r="E37" s="48"/>
    </row>
    <row r="38" spans="1:5" s="41" customFormat="1" ht="18.75">
      <c r="A38" s="188">
        <v>11</v>
      </c>
      <c r="B38" s="173">
        <v>17</v>
      </c>
      <c r="C38" s="174" t="s">
        <v>54</v>
      </c>
      <c r="D38" s="175" t="s">
        <v>30</v>
      </c>
      <c r="E38" s="48"/>
    </row>
    <row r="39" spans="1:5" s="41" customFormat="1" ht="18.75">
      <c r="A39" s="188">
        <v>12</v>
      </c>
      <c r="B39" s="171">
        <v>36</v>
      </c>
      <c r="C39" s="189" t="s">
        <v>109</v>
      </c>
      <c r="D39" s="189" t="s">
        <v>30</v>
      </c>
      <c r="E39" s="48"/>
    </row>
    <row r="40" spans="1:5" s="41" customFormat="1" ht="18.75">
      <c r="A40" s="188">
        <v>13</v>
      </c>
      <c r="B40" s="171">
        <v>38</v>
      </c>
      <c r="C40" s="189" t="s">
        <v>111</v>
      </c>
      <c r="D40" s="189" t="s">
        <v>30</v>
      </c>
      <c r="E40" s="48"/>
    </row>
    <row r="41" spans="1:5" s="41" customFormat="1" ht="18.75">
      <c r="A41" s="188">
        <v>14</v>
      </c>
      <c r="B41" s="173">
        <v>62</v>
      </c>
      <c r="C41" s="177" t="s">
        <v>138</v>
      </c>
      <c r="D41" s="189" t="s">
        <v>30</v>
      </c>
      <c r="E41" s="49"/>
    </row>
    <row r="42" spans="1:5" s="41" customFormat="1" ht="18.75">
      <c r="A42" s="188">
        <v>15</v>
      </c>
      <c r="B42" s="176">
        <v>97</v>
      </c>
      <c r="C42" s="177" t="s">
        <v>183</v>
      </c>
      <c r="D42" s="177" t="s">
        <v>30</v>
      </c>
      <c r="E42" s="49"/>
    </row>
    <row r="43" spans="1:5" s="41" customFormat="1" ht="18.75">
      <c r="A43" s="188">
        <v>16</v>
      </c>
      <c r="B43" s="184">
        <v>248</v>
      </c>
      <c r="C43" s="185" t="s">
        <v>213</v>
      </c>
      <c r="D43" s="185" t="s">
        <v>30</v>
      </c>
      <c r="E43" s="48"/>
    </row>
    <row r="44" spans="1:4" s="41" customFormat="1" ht="18.75">
      <c r="A44" s="188">
        <v>17</v>
      </c>
      <c r="B44" s="184">
        <v>125</v>
      </c>
      <c r="C44" s="185" t="s">
        <v>200</v>
      </c>
      <c r="D44" s="185" t="s">
        <v>30</v>
      </c>
    </row>
    <row r="45" spans="1:4" s="41" customFormat="1" ht="18.75">
      <c r="A45" s="188">
        <v>18</v>
      </c>
      <c r="B45" s="180">
        <v>136</v>
      </c>
      <c r="C45" s="63" t="s">
        <v>240</v>
      </c>
      <c r="D45" s="63" t="s">
        <v>30</v>
      </c>
    </row>
    <row r="46" spans="1:4" s="41" customFormat="1" ht="18.75">
      <c r="A46" s="188">
        <v>19</v>
      </c>
      <c r="B46" s="173">
        <v>142</v>
      </c>
      <c r="C46" s="175" t="s">
        <v>236</v>
      </c>
      <c r="D46" s="175" t="s">
        <v>30</v>
      </c>
    </row>
    <row r="47" spans="1:5" s="41" customFormat="1" ht="18.75">
      <c r="A47" s="188">
        <v>20</v>
      </c>
      <c r="B47" s="184">
        <v>158</v>
      </c>
      <c r="C47" s="193" t="s">
        <v>332</v>
      </c>
      <c r="D47" s="63" t="s">
        <v>30</v>
      </c>
      <c r="E47" s="61"/>
    </row>
    <row r="48" spans="1:5" s="41" customFormat="1" ht="18.75">
      <c r="A48" s="188">
        <v>21</v>
      </c>
      <c r="B48" s="171">
        <v>212</v>
      </c>
      <c r="C48" s="187" t="s">
        <v>258</v>
      </c>
      <c r="D48" s="187" t="s">
        <v>30</v>
      </c>
      <c r="E48" s="61"/>
    </row>
    <row r="49" spans="1:5" ht="15.75">
      <c r="A49" s="188">
        <v>22</v>
      </c>
      <c r="B49" s="171">
        <v>182</v>
      </c>
      <c r="C49" s="187" t="s">
        <v>260</v>
      </c>
      <c r="D49" s="187" t="s">
        <v>30</v>
      </c>
      <c r="E49" s="61"/>
    </row>
    <row r="50" spans="1:5" ht="15.75">
      <c r="A50" s="188">
        <v>23</v>
      </c>
      <c r="B50" s="171">
        <v>194</v>
      </c>
      <c r="C50" s="187" t="s">
        <v>259</v>
      </c>
      <c r="D50" s="187" t="s">
        <v>30</v>
      </c>
      <c r="E50" s="61"/>
    </row>
    <row r="51" spans="1:4" ht="15.75">
      <c r="A51" s="188">
        <v>24</v>
      </c>
      <c r="B51" s="171">
        <v>256</v>
      </c>
      <c r="C51" s="187" t="s">
        <v>343</v>
      </c>
      <c r="D51" s="187" t="s">
        <v>30</v>
      </c>
    </row>
  </sheetData>
  <sheetProtection/>
  <mergeCells count="2">
    <mergeCell ref="A1:D2"/>
    <mergeCell ref="A25:D26"/>
  </mergeCells>
  <dataValidations count="1">
    <dataValidation type="list" allowBlank="1" showErrorMessage="1" sqref="D5:D12 D22 G22:G23 D15 D28:D31">
      <formula1>Clubs</formula1>
      <formula2>0</formula2>
    </dataValidation>
  </dataValidations>
  <printOptions gridLines="1"/>
  <pageMargins left="0.6299212598425197" right="0" top="0.1968503937007874" bottom="0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</cols>
  <sheetData>
    <row r="1" ht="15.75">
      <c r="A1" s="63" t="s">
        <v>30</v>
      </c>
    </row>
    <row r="2" ht="15.75">
      <c r="A2" s="63" t="s">
        <v>34</v>
      </c>
    </row>
    <row r="3" ht="15.75">
      <c r="A3" s="63" t="s">
        <v>35</v>
      </c>
    </row>
    <row r="4" ht="15.75">
      <c r="A4" s="63" t="s">
        <v>168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3">
      <selection activeCell="J35" sqref="J35"/>
    </sheetView>
  </sheetViews>
  <sheetFormatPr defaultColWidth="9.140625" defaultRowHeight="12.75"/>
  <cols>
    <col min="1" max="1" width="12.57421875" style="69" bestFit="1" customWidth="1"/>
    <col min="2" max="2" width="15.140625" style="69" customWidth="1"/>
    <col min="3" max="3" width="12.57421875" style="69" customWidth="1"/>
    <col min="4" max="4" width="14.8515625" style="69" customWidth="1"/>
    <col min="5" max="5" width="13.8515625" style="69" customWidth="1"/>
    <col min="6" max="6" width="13.8515625" style="158" customWidth="1"/>
    <col min="7" max="7" width="9.140625" style="69" customWidth="1"/>
    <col min="8" max="8" width="12.140625" style="69" bestFit="1" customWidth="1"/>
    <col min="9" max="9" width="13.28125" style="69" bestFit="1" customWidth="1"/>
    <col min="10" max="10" width="12.00390625" style="69" customWidth="1"/>
    <col min="11" max="11" width="13.140625" style="69" bestFit="1" customWidth="1"/>
    <col min="12" max="12" width="11.7109375" style="69" bestFit="1" customWidth="1"/>
    <col min="13" max="16384" width="9.140625" style="69" customWidth="1"/>
  </cols>
  <sheetData>
    <row r="1" spans="1:12" ht="18.75">
      <c r="A1" s="202" t="s">
        <v>302</v>
      </c>
      <c r="B1" s="202"/>
      <c r="C1" s="202"/>
      <c r="D1" s="202"/>
      <c r="E1" s="202"/>
      <c r="F1" s="156"/>
      <c r="H1" s="202" t="s">
        <v>346</v>
      </c>
      <c r="I1" s="203"/>
      <c r="J1" s="203"/>
      <c r="K1" s="203"/>
      <c r="L1" s="203"/>
    </row>
    <row r="2" spans="1:12" ht="17.25">
      <c r="A2" s="151"/>
      <c r="B2" s="147" t="s">
        <v>30</v>
      </c>
      <c r="C2" s="117" t="s">
        <v>35</v>
      </c>
      <c r="D2" s="147" t="s">
        <v>34</v>
      </c>
      <c r="E2" s="118" t="s">
        <v>168</v>
      </c>
      <c r="F2" s="72"/>
      <c r="H2" s="151"/>
      <c r="I2" s="147" t="s">
        <v>30</v>
      </c>
      <c r="J2" s="117" t="s">
        <v>35</v>
      </c>
      <c r="K2" s="147" t="s">
        <v>34</v>
      </c>
      <c r="L2" s="148" t="s">
        <v>168</v>
      </c>
    </row>
    <row r="3" spans="1:12" ht="15">
      <c r="A3" s="148" t="s">
        <v>63</v>
      </c>
      <c r="B3" s="12">
        <v>157</v>
      </c>
      <c r="C3" s="12">
        <v>57</v>
      </c>
      <c r="D3" s="12">
        <v>48</v>
      </c>
      <c r="E3" s="12">
        <v>39</v>
      </c>
      <c r="F3" s="157"/>
      <c r="H3" s="148" t="s">
        <v>63</v>
      </c>
      <c r="I3" s="12">
        <f>B3+B14+B25+B36</f>
        <v>482</v>
      </c>
      <c r="J3" s="12">
        <f>C3+C14+C25+C36</f>
        <v>216</v>
      </c>
      <c r="K3" s="12">
        <f>D3+D14+D25+D36</f>
        <v>200</v>
      </c>
      <c r="L3" s="12">
        <f>E3+E14+E25+E36</f>
        <v>92</v>
      </c>
    </row>
    <row r="4" spans="1:12" ht="15.75" thickBot="1">
      <c r="A4" s="159" t="s">
        <v>64</v>
      </c>
      <c r="B4" s="160">
        <v>199</v>
      </c>
      <c r="C4" s="160">
        <v>67</v>
      </c>
      <c r="D4" s="160">
        <v>36</v>
      </c>
      <c r="E4" s="160">
        <v>0</v>
      </c>
      <c r="F4" s="157"/>
      <c r="H4" s="148" t="s">
        <v>64</v>
      </c>
      <c r="I4" s="12">
        <f>B4+B15+B26+B37</f>
        <v>586</v>
      </c>
      <c r="J4" s="12">
        <f>C4+C15+C26+C37</f>
        <v>298</v>
      </c>
      <c r="K4" s="12">
        <f>D4+D15+D26+D37</f>
        <v>179</v>
      </c>
      <c r="L4" s="12">
        <f>E4+E15+E26+E37</f>
        <v>23</v>
      </c>
    </row>
    <row r="5" spans="1:12" ht="15.75" thickBot="1">
      <c r="A5" s="163" t="s">
        <v>308</v>
      </c>
      <c r="B5" s="164">
        <f>B3+B4</f>
        <v>356</v>
      </c>
      <c r="C5" s="164">
        <f>C3+C4</f>
        <v>124</v>
      </c>
      <c r="D5" s="164">
        <f>D3+D4</f>
        <v>84</v>
      </c>
      <c r="E5" s="164">
        <f>E3+E4</f>
        <v>39</v>
      </c>
      <c r="F5" s="157"/>
      <c r="H5" s="163" t="s">
        <v>308</v>
      </c>
      <c r="I5" s="164">
        <f>I3+I4</f>
        <v>1068</v>
      </c>
      <c r="J5" s="164">
        <f>J3+J4</f>
        <v>514</v>
      </c>
      <c r="K5" s="164">
        <f>K3+K4</f>
        <v>379</v>
      </c>
      <c r="L5" s="164">
        <f>L3+L4</f>
        <v>115</v>
      </c>
    </row>
    <row r="6" spans="1:12" ht="15">
      <c r="A6" s="161"/>
      <c r="B6" s="162"/>
      <c r="C6" s="162"/>
      <c r="D6" s="162"/>
      <c r="E6" s="162"/>
      <c r="F6" s="157"/>
      <c r="H6" s="148"/>
      <c r="I6" s="12"/>
      <c r="J6" s="12"/>
      <c r="K6" s="12"/>
      <c r="L6" s="12"/>
    </row>
    <row r="7" spans="1:12" ht="15">
      <c r="A7" s="148" t="s">
        <v>65</v>
      </c>
      <c r="B7" s="12">
        <v>78</v>
      </c>
      <c r="C7" s="12">
        <v>25</v>
      </c>
      <c r="D7" s="12">
        <v>55</v>
      </c>
      <c r="E7" s="12">
        <v>67</v>
      </c>
      <c r="F7" s="157"/>
      <c r="H7" s="148" t="s">
        <v>65</v>
      </c>
      <c r="I7" s="12">
        <f>B7+B18+B29+B40</f>
        <v>250</v>
      </c>
      <c r="J7" s="12">
        <f>C7+C18+C29+C40</f>
        <v>253</v>
      </c>
      <c r="K7" s="12">
        <f>D7+D18+D29+D40</f>
        <v>231</v>
      </c>
      <c r="L7" s="12">
        <f>E7+E18+E29+E40</f>
        <v>265</v>
      </c>
    </row>
    <row r="8" spans="1:12" ht="15.75" thickBot="1">
      <c r="A8" s="148" t="s">
        <v>66</v>
      </c>
      <c r="B8" s="12">
        <v>112</v>
      </c>
      <c r="C8" s="12">
        <v>15</v>
      </c>
      <c r="D8" s="12">
        <v>95</v>
      </c>
      <c r="E8" s="12">
        <v>20</v>
      </c>
      <c r="F8" s="157"/>
      <c r="H8" s="148" t="s">
        <v>66</v>
      </c>
      <c r="I8" s="12">
        <f>B8+B19+B30+B41</f>
        <v>415</v>
      </c>
      <c r="J8" s="12">
        <f>C8+C19+C30+C41</f>
        <v>60</v>
      </c>
      <c r="K8" s="12">
        <f>D8+D19+D30+D41</f>
        <v>455</v>
      </c>
      <c r="L8" s="12">
        <f>E8+E19+E30+E41</f>
        <v>67</v>
      </c>
    </row>
    <row r="9" spans="1:12" ht="15.75" thickBot="1">
      <c r="A9" s="163" t="s">
        <v>309</v>
      </c>
      <c r="B9" s="164">
        <f>B7+B8</f>
        <v>190</v>
      </c>
      <c r="C9" s="164">
        <f>C7+C8</f>
        <v>40</v>
      </c>
      <c r="D9" s="164">
        <f>D7+D8</f>
        <v>150</v>
      </c>
      <c r="E9" s="164">
        <f>E7+E8</f>
        <v>87</v>
      </c>
      <c r="F9" s="157"/>
      <c r="H9" s="163" t="s">
        <v>309</v>
      </c>
      <c r="I9" s="164">
        <f>I7+I8</f>
        <v>665</v>
      </c>
      <c r="J9" s="164">
        <f>J7+J8</f>
        <v>313</v>
      </c>
      <c r="K9" s="164">
        <f>K7+K8</f>
        <v>686</v>
      </c>
      <c r="L9" s="164">
        <f>L7+L8</f>
        <v>332</v>
      </c>
    </row>
    <row r="10" spans="1:6" ht="15.75" thickBot="1">
      <c r="A10" s="83"/>
      <c r="B10" s="64"/>
      <c r="C10" s="64"/>
      <c r="D10" s="64"/>
      <c r="E10" s="64"/>
      <c r="F10" s="157"/>
    </row>
    <row r="11" spans="1:12" ht="15.75" thickBot="1">
      <c r="A11" s="149"/>
      <c r="B11" s="150"/>
      <c r="C11" s="150"/>
      <c r="D11" s="150"/>
      <c r="E11" s="150"/>
      <c r="F11" s="157"/>
      <c r="H11" s="163" t="s">
        <v>307</v>
      </c>
      <c r="I11" s="164">
        <f>I5+I9</f>
        <v>1733</v>
      </c>
      <c r="J11" s="164">
        <f>J5+J9</f>
        <v>827</v>
      </c>
      <c r="K11" s="164">
        <f>K5+K9</f>
        <v>1065</v>
      </c>
      <c r="L11" s="164">
        <f>L5+L9</f>
        <v>447</v>
      </c>
    </row>
    <row r="12" spans="1:6" ht="18.75">
      <c r="A12" s="202" t="s">
        <v>303</v>
      </c>
      <c r="B12" s="202"/>
      <c r="C12" s="202"/>
      <c r="D12" s="202"/>
      <c r="E12" s="202"/>
      <c r="F12" s="156"/>
    </row>
    <row r="13" spans="1:6" ht="15">
      <c r="A13" s="148"/>
      <c r="B13" s="147" t="s">
        <v>30</v>
      </c>
      <c r="C13" s="117" t="s">
        <v>35</v>
      </c>
      <c r="D13" s="147" t="s">
        <v>34</v>
      </c>
      <c r="E13" s="118" t="s">
        <v>168</v>
      </c>
      <c r="F13" s="72"/>
    </row>
    <row r="14" spans="1:6" ht="15">
      <c r="A14" s="148" t="s">
        <v>63</v>
      </c>
      <c r="B14" s="12">
        <v>168</v>
      </c>
      <c r="C14" s="12">
        <v>60</v>
      </c>
      <c r="D14" s="12">
        <v>15</v>
      </c>
      <c r="E14" s="12">
        <v>19</v>
      </c>
      <c r="F14" s="157"/>
    </row>
    <row r="15" spans="1:6" ht="15.75" thickBot="1">
      <c r="A15" s="148" t="s">
        <v>64</v>
      </c>
      <c r="B15" s="12">
        <v>125</v>
      </c>
      <c r="C15" s="12">
        <v>92</v>
      </c>
      <c r="D15" s="12">
        <v>61</v>
      </c>
      <c r="E15" s="12">
        <v>15</v>
      </c>
      <c r="F15" s="157"/>
    </row>
    <row r="16" spans="1:6" ht="15.75" thickBot="1">
      <c r="A16" s="163" t="s">
        <v>308</v>
      </c>
      <c r="B16" s="164">
        <f>B14+B15</f>
        <v>293</v>
      </c>
      <c r="C16" s="164">
        <f>C14+C15</f>
        <v>152</v>
      </c>
      <c r="D16" s="164">
        <f>D14+D15</f>
        <v>76</v>
      </c>
      <c r="E16" s="164">
        <f>E14+E15</f>
        <v>34</v>
      </c>
      <c r="F16" s="157"/>
    </row>
    <row r="17" spans="1:6" ht="15">
      <c r="A17" s="148"/>
      <c r="B17" s="12"/>
      <c r="C17" s="12"/>
      <c r="D17" s="12"/>
      <c r="E17" s="12"/>
      <c r="F17" s="157"/>
    </row>
    <row r="18" spans="1:6" ht="15">
      <c r="A18" s="148" t="s">
        <v>65</v>
      </c>
      <c r="B18" s="12">
        <v>54</v>
      </c>
      <c r="C18" s="12">
        <v>96</v>
      </c>
      <c r="D18" s="12">
        <v>53</v>
      </c>
      <c r="E18" s="12">
        <v>56</v>
      </c>
      <c r="F18" s="157"/>
    </row>
    <row r="19" spans="1:6" ht="15.75" thickBot="1">
      <c r="A19" s="148" t="s">
        <v>66</v>
      </c>
      <c r="B19" s="12">
        <v>95</v>
      </c>
      <c r="C19" s="12">
        <v>12</v>
      </c>
      <c r="D19" s="12">
        <v>105</v>
      </c>
      <c r="E19" s="12">
        <v>15</v>
      </c>
      <c r="F19" s="157"/>
    </row>
    <row r="20" spans="1:6" ht="15.75" thickBot="1">
      <c r="A20" s="163" t="s">
        <v>309</v>
      </c>
      <c r="B20" s="164">
        <f>B18+B19</f>
        <v>149</v>
      </c>
      <c r="C20" s="164">
        <f>C18+C19</f>
        <v>108</v>
      </c>
      <c r="D20" s="164">
        <f>D18+D19</f>
        <v>158</v>
      </c>
      <c r="E20" s="164">
        <f>E18+E19</f>
        <v>71</v>
      </c>
      <c r="F20" s="157"/>
    </row>
    <row r="21" spans="1:6" ht="15">
      <c r="A21" s="83"/>
      <c r="B21" s="64"/>
      <c r="C21" s="64"/>
      <c r="D21" s="64"/>
      <c r="E21" s="64"/>
      <c r="F21" s="157"/>
    </row>
    <row r="22" spans="1:5" ht="15">
      <c r="A22" s="149"/>
      <c r="B22" s="150"/>
      <c r="C22" s="150"/>
      <c r="D22" s="150"/>
      <c r="E22" s="150"/>
    </row>
    <row r="23" spans="1:5" ht="18.75">
      <c r="A23" s="202" t="s">
        <v>304</v>
      </c>
      <c r="B23" s="202"/>
      <c r="C23" s="202"/>
      <c r="D23" s="202"/>
      <c r="E23" s="202"/>
    </row>
    <row r="24" spans="1:5" ht="15">
      <c r="A24" s="148"/>
      <c r="B24" s="147" t="s">
        <v>30</v>
      </c>
      <c r="C24" s="117" t="s">
        <v>35</v>
      </c>
      <c r="D24" s="147" t="s">
        <v>34</v>
      </c>
      <c r="E24" s="118" t="s">
        <v>168</v>
      </c>
    </row>
    <row r="25" spans="1:5" ht="15">
      <c r="A25" s="148" t="s">
        <v>63</v>
      </c>
      <c r="B25" s="12">
        <v>146</v>
      </c>
      <c r="C25" s="12">
        <v>46</v>
      </c>
      <c r="D25" s="12">
        <v>71</v>
      </c>
      <c r="E25" s="12">
        <v>18</v>
      </c>
    </row>
    <row r="26" spans="1:5" ht="15.75" thickBot="1">
      <c r="A26" s="148" t="s">
        <v>64</v>
      </c>
      <c r="B26" s="12">
        <v>139</v>
      </c>
      <c r="C26" s="12">
        <v>72</v>
      </c>
      <c r="D26" s="12">
        <v>45</v>
      </c>
      <c r="E26" s="12">
        <v>0</v>
      </c>
    </row>
    <row r="27" spans="1:5" ht="15.75" thickBot="1">
      <c r="A27" s="163" t="s">
        <v>308</v>
      </c>
      <c r="B27" s="164">
        <f>B25+B26</f>
        <v>285</v>
      </c>
      <c r="C27" s="164">
        <f>C25+C26</f>
        <v>118</v>
      </c>
      <c r="D27" s="164">
        <f>D25+D26</f>
        <v>116</v>
      </c>
      <c r="E27" s="164">
        <f>E25+E26</f>
        <v>18</v>
      </c>
    </row>
    <row r="28" spans="1:5" ht="15">
      <c r="A28" s="148"/>
      <c r="B28" s="12"/>
      <c r="C28" s="12"/>
      <c r="D28" s="12"/>
      <c r="E28" s="12"/>
    </row>
    <row r="29" spans="1:5" ht="15">
      <c r="A29" s="148" t="s">
        <v>65</v>
      </c>
      <c r="B29" s="12">
        <v>74</v>
      </c>
      <c r="C29" s="12">
        <v>55</v>
      </c>
      <c r="D29" s="12">
        <v>56</v>
      </c>
      <c r="E29" s="12">
        <v>89</v>
      </c>
    </row>
    <row r="30" spans="1:5" ht="15.75" thickBot="1">
      <c r="A30" s="148" t="s">
        <v>66</v>
      </c>
      <c r="B30" s="12">
        <v>105</v>
      </c>
      <c r="C30" s="12">
        <v>12</v>
      </c>
      <c r="D30" s="12">
        <v>124</v>
      </c>
      <c r="E30" s="12">
        <v>32</v>
      </c>
    </row>
    <row r="31" spans="1:5" ht="15.75" thickBot="1">
      <c r="A31" s="163" t="s">
        <v>309</v>
      </c>
      <c r="B31" s="164">
        <f>B29+B30</f>
        <v>179</v>
      </c>
      <c r="C31" s="164">
        <f>C29+C30</f>
        <v>67</v>
      </c>
      <c r="D31" s="164">
        <f>D29+D30</f>
        <v>180</v>
      </c>
      <c r="E31" s="164">
        <f>E29+E30</f>
        <v>121</v>
      </c>
    </row>
    <row r="33" spans="1:5" ht="15">
      <c r="A33" s="149"/>
      <c r="B33" s="150"/>
      <c r="C33" s="150"/>
      <c r="D33" s="150"/>
      <c r="E33" s="150"/>
    </row>
    <row r="34" spans="1:5" ht="18.75">
      <c r="A34" s="202" t="s">
        <v>305</v>
      </c>
      <c r="B34" s="202"/>
      <c r="C34" s="202"/>
      <c r="D34" s="202"/>
      <c r="E34" s="202"/>
    </row>
    <row r="35" spans="1:5" ht="15">
      <c r="A35" s="148"/>
      <c r="B35" s="147" t="s">
        <v>30</v>
      </c>
      <c r="C35" s="117" t="s">
        <v>35</v>
      </c>
      <c r="D35" s="147" t="s">
        <v>34</v>
      </c>
      <c r="E35" s="118" t="s">
        <v>168</v>
      </c>
    </row>
    <row r="36" spans="1:5" ht="15">
      <c r="A36" s="148" t="s">
        <v>63</v>
      </c>
      <c r="B36" s="12">
        <v>11</v>
      </c>
      <c r="C36" s="12">
        <v>53</v>
      </c>
      <c r="D36" s="12">
        <v>66</v>
      </c>
      <c r="E36" s="12">
        <v>16</v>
      </c>
    </row>
    <row r="37" spans="1:5" ht="15.75" thickBot="1">
      <c r="A37" s="148" t="s">
        <v>64</v>
      </c>
      <c r="B37" s="12">
        <v>123</v>
      </c>
      <c r="C37" s="12">
        <v>67</v>
      </c>
      <c r="D37" s="12">
        <v>37</v>
      </c>
      <c r="E37" s="12">
        <v>8</v>
      </c>
    </row>
    <row r="38" spans="1:5" ht="15.75" thickBot="1">
      <c r="A38" s="163" t="s">
        <v>308</v>
      </c>
      <c r="B38" s="164">
        <f>B36+B37</f>
        <v>134</v>
      </c>
      <c r="C38" s="164">
        <f>C36+C37</f>
        <v>120</v>
      </c>
      <c r="D38" s="164">
        <f>D36+D37</f>
        <v>103</v>
      </c>
      <c r="E38" s="164">
        <f>E36+E37</f>
        <v>24</v>
      </c>
    </row>
    <row r="39" spans="1:5" ht="15">
      <c r="A39" s="148"/>
      <c r="B39" s="12"/>
      <c r="C39" s="12"/>
      <c r="D39" s="12"/>
      <c r="E39" s="12"/>
    </row>
    <row r="40" spans="1:5" ht="15">
      <c r="A40" s="148" t="s">
        <v>65</v>
      </c>
      <c r="B40" s="12">
        <v>44</v>
      </c>
      <c r="C40" s="12">
        <v>77</v>
      </c>
      <c r="D40" s="12">
        <v>67</v>
      </c>
      <c r="E40" s="12">
        <v>53</v>
      </c>
    </row>
    <row r="41" spans="1:5" ht="15.75" thickBot="1">
      <c r="A41" s="148" t="s">
        <v>66</v>
      </c>
      <c r="B41" s="12">
        <v>103</v>
      </c>
      <c r="C41" s="12">
        <v>21</v>
      </c>
      <c r="D41" s="12">
        <v>131</v>
      </c>
      <c r="E41" s="12">
        <v>0</v>
      </c>
    </row>
    <row r="42" spans="1:5" ht="15.75" thickBot="1">
      <c r="A42" s="163" t="s">
        <v>309</v>
      </c>
      <c r="B42" s="164">
        <f>B40+B41</f>
        <v>147</v>
      </c>
      <c r="C42" s="164">
        <f>C40+C41</f>
        <v>98</v>
      </c>
      <c r="D42" s="164">
        <f>D40+D41</f>
        <v>198</v>
      </c>
      <c r="E42" s="164">
        <f>E40+E41</f>
        <v>53</v>
      </c>
    </row>
    <row r="44" spans="1:5" ht="15">
      <c r="A44" s="149"/>
      <c r="B44" s="150"/>
      <c r="C44" s="150"/>
      <c r="D44" s="150"/>
      <c r="E44" s="150"/>
    </row>
    <row r="45" spans="1:5" ht="18.75">
      <c r="A45" s="202" t="s">
        <v>306</v>
      </c>
      <c r="B45" s="202"/>
      <c r="C45" s="202"/>
      <c r="D45" s="202"/>
      <c r="E45" s="202"/>
    </row>
    <row r="46" spans="1:5" ht="15">
      <c r="A46" s="148"/>
      <c r="B46" s="147" t="s">
        <v>30</v>
      </c>
      <c r="C46" s="117" t="s">
        <v>35</v>
      </c>
      <c r="D46" s="147" t="s">
        <v>34</v>
      </c>
      <c r="E46" s="118" t="s">
        <v>168</v>
      </c>
    </row>
    <row r="47" spans="1:5" ht="15">
      <c r="A47" s="148" t="s">
        <v>63</v>
      </c>
      <c r="B47" s="12"/>
      <c r="C47" s="12"/>
      <c r="D47" s="12"/>
      <c r="E47" s="12"/>
    </row>
    <row r="48" spans="1:5" ht="15.75" thickBot="1">
      <c r="A48" s="148" t="s">
        <v>64</v>
      </c>
      <c r="B48" s="12"/>
      <c r="C48" s="12"/>
      <c r="D48" s="12"/>
      <c r="E48" s="12"/>
    </row>
    <row r="49" spans="1:5" ht="15.75" thickBot="1">
      <c r="A49" s="163" t="s">
        <v>308</v>
      </c>
      <c r="B49" s="164"/>
      <c r="C49" s="164"/>
      <c r="D49" s="164"/>
      <c r="E49" s="164"/>
    </row>
    <row r="50" spans="1:5" ht="15">
      <c r="A50" s="148"/>
      <c r="B50" s="12"/>
      <c r="C50" s="12"/>
      <c r="D50" s="12"/>
      <c r="E50" s="12"/>
    </row>
    <row r="51" spans="1:5" ht="15">
      <c r="A51" s="148" t="s">
        <v>65</v>
      </c>
      <c r="B51" s="12"/>
      <c r="C51" s="12"/>
      <c r="D51" s="12"/>
      <c r="E51" s="12"/>
    </row>
    <row r="52" spans="1:5" ht="15.75" thickBot="1">
      <c r="A52" s="148" t="s">
        <v>66</v>
      </c>
      <c r="B52" s="12"/>
      <c r="C52" s="12"/>
      <c r="D52" s="12"/>
      <c r="E52" s="12"/>
    </row>
    <row r="53" spans="1:5" ht="15.75" thickBot="1">
      <c r="A53" s="163" t="s">
        <v>309</v>
      </c>
      <c r="B53" s="164"/>
      <c r="C53" s="164"/>
      <c r="D53" s="164"/>
      <c r="E53" s="164"/>
    </row>
  </sheetData>
  <sheetProtection/>
  <mergeCells count="6">
    <mergeCell ref="A45:E45"/>
    <mergeCell ref="H1:L1"/>
    <mergeCell ref="A1:E1"/>
    <mergeCell ref="A12:E12"/>
    <mergeCell ref="A23:E23"/>
    <mergeCell ref="A34:E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84</v>
      </c>
      <c r="B1" s="197"/>
      <c r="C1" s="197"/>
      <c r="D1" s="197"/>
    </row>
    <row r="2" spans="1:4" s="41" customFormat="1" ht="18.75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4" t="s">
        <v>1</v>
      </c>
    </row>
    <row r="4" spans="1:4" s="41" customFormat="1" ht="21">
      <c r="A4" s="65">
        <v>1</v>
      </c>
      <c r="B4" s="90">
        <v>83</v>
      </c>
      <c r="C4" s="55" t="s">
        <v>263</v>
      </c>
      <c r="D4" s="55" t="s">
        <v>257</v>
      </c>
    </row>
    <row r="5" spans="1:4" s="41" customFormat="1" ht="21">
      <c r="A5" s="65"/>
      <c r="B5" s="90">
        <v>235</v>
      </c>
      <c r="C5" s="55" t="s">
        <v>322</v>
      </c>
      <c r="D5" s="55" t="s">
        <v>257</v>
      </c>
    </row>
    <row r="6" spans="1:4" s="41" customFormat="1" ht="21">
      <c r="A6" s="65">
        <v>2</v>
      </c>
      <c r="B6" s="106">
        <v>91</v>
      </c>
      <c r="C6" s="100" t="s">
        <v>176</v>
      </c>
      <c r="D6" s="100" t="s">
        <v>35</v>
      </c>
    </row>
    <row r="7" spans="1:5" s="41" customFormat="1" ht="21">
      <c r="A7" s="65">
        <v>3</v>
      </c>
      <c r="B7" s="90">
        <v>250</v>
      </c>
      <c r="C7" s="55" t="s">
        <v>264</v>
      </c>
      <c r="D7" s="55" t="s">
        <v>35</v>
      </c>
      <c r="E7" s="48"/>
    </row>
    <row r="8" spans="1:5" s="41" customFormat="1" ht="21">
      <c r="A8" s="65">
        <v>4</v>
      </c>
      <c r="B8" s="46">
        <v>49</v>
      </c>
      <c r="C8" s="89" t="s">
        <v>123</v>
      </c>
      <c r="D8" s="47" t="s">
        <v>34</v>
      </c>
      <c r="E8" s="48"/>
    </row>
    <row r="9" spans="1:5" s="41" customFormat="1" ht="21">
      <c r="A9" s="65">
        <v>5</v>
      </c>
      <c r="B9" s="90">
        <v>183</v>
      </c>
      <c r="C9" s="55" t="s">
        <v>265</v>
      </c>
      <c r="D9" s="55" t="s">
        <v>34</v>
      </c>
      <c r="E9" s="48"/>
    </row>
    <row r="10" spans="1:5" s="41" customFormat="1" ht="21">
      <c r="A10" s="65">
        <v>6</v>
      </c>
      <c r="B10" s="90">
        <v>184</v>
      </c>
      <c r="C10" s="55" t="s">
        <v>266</v>
      </c>
      <c r="D10" s="55" t="s">
        <v>34</v>
      </c>
      <c r="E10" s="48"/>
    </row>
    <row r="11" spans="1:5" s="41" customFormat="1" ht="21">
      <c r="A11" s="65">
        <v>7</v>
      </c>
      <c r="B11" s="54">
        <v>226</v>
      </c>
      <c r="C11" s="55" t="s">
        <v>321</v>
      </c>
      <c r="D11" s="47" t="s">
        <v>34</v>
      </c>
      <c r="E11" s="48"/>
    </row>
    <row r="12" spans="1:5" s="41" customFormat="1" ht="21">
      <c r="A12" s="65">
        <v>8</v>
      </c>
      <c r="B12" s="46">
        <v>2</v>
      </c>
      <c r="C12" s="89" t="s">
        <v>29</v>
      </c>
      <c r="D12" s="47" t="s">
        <v>30</v>
      </c>
      <c r="E12" s="48"/>
    </row>
    <row r="13" spans="1:5" s="41" customFormat="1" ht="21">
      <c r="A13" s="65">
        <v>9</v>
      </c>
      <c r="B13" s="90">
        <v>33</v>
      </c>
      <c r="C13" s="91" t="s">
        <v>106</v>
      </c>
      <c r="D13" s="91" t="s">
        <v>30</v>
      </c>
      <c r="E13" s="49"/>
    </row>
    <row r="14" spans="1:5" s="41" customFormat="1" ht="21">
      <c r="A14" s="65">
        <v>10</v>
      </c>
      <c r="B14" s="90">
        <v>41</v>
      </c>
      <c r="C14" s="91" t="s">
        <v>114</v>
      </c>
      <c r="D14" s="91" t="s">
        <v>30</v>
      </c>
      <c r="E14" s="49"/>
    </row>
    <row r="15" spans="1:5" s="41" customFormat="1" ht="21">
      <c r="A15" s="65">
        <v>11</v>
      </c>
      <c r="B15" s="58">
        <v>57</v>
      </c>
      <c r="C15" s="100" t="s">
        <v>134</v>
      </c>
      <c r="D15" s="41" t="s">
        <v>30</v>
      </c>
      <c r="E15" s="49"/>
    </row>
    <row r="16" spans="1:4" s="41" customFormat="1" ht="21">
      <c r="A16" s="65">
        <v>12</v>
      </c>
      <c r="B16" s="46">
        <v>63</v>
      </c>
      <c r="C16" s="47" t="s">
        <v>143</v>
      </c>
      <c r="D16" s="41" t="s">
        <v>30</v>
      </c>
    </row>
    <row r="17" spans="1:4" s="41" customFormat="1" ht="21">
      <c r="A17" s="65">
        <v>13</v>
      </c>
      <c r="B17" s="92">
        <v>115</v>
      </c>
      <c r="C17" s="122" t="s">
        <v>210</v>
      </c>
      <c r="D17" s="122" t="s">
        <v>30</v>
      </c>
    </row>
    <row r="18" spans="1:4" s="41" customFormat="1" ht="21">
      <c r="A18" s="65">
        <v>14</v>
      </c>
      <c r="B18" s="46">
        <v>159</v>
      </c>
      <c r="C18" s="89" t="s">
        <v>32</v>
      </c>
      <c r="D18" s="47" t="s">
        <v>30</v>
      </c>
    </row>
    <row r="19" s="41" customFormat="1" ht="21">
      <c r="A19" s="65">
        <v>15</v>
      </c>
    </row>
    <row r="20" spans="1:2" s="41" customFormat="1" ht="21">
      <c r="A20" s="65">
        <v>16</v>
      </c>
      <c r="B20" s="58"/>
    </row>
    <row r="21" spans="1:4" s="41" customFormat="1" ht="18.75">
      <c r="A21" s="197" t="s">
        <v>85</v>
      </c>
      <c r="B21" s="198"/>
      <c r="C21" s="198"/>
      <c r="D21" s="198"/>
    </row>
    <row r="22" spans="1:4" s="41" customFormat="1" ht="18.75">
      <c r="A22" s="198"/>
      <c r="B22" s="198"/>
      <c r="C22" s="198"/>
      <c r="D22" s="198"/>
    </row>
    <row r="23" spans="1:4" s="66" customFormat="1" ht="21">
      <c r="A23" s="65"/>
      <c r="B23" s="56" t="s">
        <v>0</v>
      </c>
      <c r="C23" s="68" t="s">
        <v>13</v>
      </c>
      <c r="D23" s="68" t="s">
        <v>1</v>
      </c>
    </row>
    <row r="24" spans="1:5" s="41" customFormat="1" ht="21">
      <c r="A24" s="65">
        <v>1</v>
      </c>
      <c r="B24" s="90">
        <v>175</v>
      </c>
      <c r="C24" s="55" t="s">
        <v>268</v>
      </c>
      <c r="D24" s="55" t="s">
        <v>257</v>
      </c>
      <c r="E24" s="48"/>
    </row>
    <row r="25" spans="1:5" s="41" customFormat="1" ht="21">
      <c r="A25" s="65">
        <v>2</v>
      </c>
      <c r="B25" s="52">
        <v>141</v>
      </c>
      <c r="C25" s="47" t="s">
        <v>235</v>
      </c>
      <c r="D25" s="47" t="s">
        <v>35</v>
      </c>
      <c r="E25" s="48"/>
    </row>
    <row r="26" spans="1:5" s="41" customFormat="1" ht="21">
      <c r="A26" s="65">
        <v>3</v>
      </c>
      <c r="B26" s="46">
        <v>68</v>
      </c>
      <c r="C26" s="89" t="s">
        <v>148</v>
      </c>
      <c r="D26" s="102" t="s">
        <v>34</v>
      </c>
      <c r="E26" s="49"/>
    </row>
    <row r="27" spans="1:5" s="41" customFormat="1" ht="21">
      <c r="A27" s="65">
        <v>4</v>
      </c>
      <c r="B27" s="58">
        <v>47</v>
      </c>
      <c r="C27" s="89" t="s">
        <v>120</v>
      </c>
      <c r="D27" s="91" t="s">
        <v>30</v>
      </c>
      <c r="E27" s="49"/>
    </row>
    <row r="28" spans="1:5" s="41" customFormat="1" ht="21">
      <c r="A28" s="65">
        <v>5</v>
      </c>
      <c r="B28" s="106">
        <v>74</v>
      </c>
      <c r="C28" s="91" t="s">
        <v>156</v>
      </c>
      <c r="D28" s="102" t="s">
        <v>30</v>
      </c>
      <c r="E28" s="48"/>
    </row>
    <row r="29" spans="1:4" s="41" customFormat="1" ht="21">
      <c r="A29" s="65">
        <v>6</v>
      </c>
      <c r="B29" s="106">
        <v>103</v>
      </c>
      <c r="C29" s="100" t="s">
        <v>189</v>
      </c>
      <c r="D29" s="100" t="s">
        <v>30</v>
      </c>
    </row>
    <row r="30" spans="1:4" s="41" customFormat="1" ht="21">
      <c r="A30" s="65">
        <v>7</v>
      </c>
      <c r="B30" s="92">
        <v>249</v>
      </c>
      <c r="C30" s="122" t="s">
        <v>212</v>
      </c>
      <c r="D30" s="122" t="s">
        <v>30</v>
      </c>
    </row>
    <row r="31" spans="1:4" s="41" customFormat="1" ht="21">
      <c r="A31" s="65">
        <v>8</v>
      </c>
      <c r="B31" s="92">
        <v>122</v>
      </c>
      <c r="C31" s="122" t="s">
        <v>203</v>
      </c>
      <c r="D31" s="122" t="s">
        <v>30</v>
      </c>
    </row>
    <row r="32" spans="1:5" s="41" customFormat="1" ht="21">
      <c r="A32" s="65">
        <v>9</v>
      </c>
      <c r="B32" s="90">
        <v>173</v>
      </c>
      <c r="C32" s="55" t="s">
        <v>267</v>
      </c>
      <c r="D32" s="55" t="s">
        <v>30</v>
      </c>
      <c r="E32" s="61"/>
    </row>
    <row r="33" spans="1:5" s="41" customFormat="1" ht="21">
      <c r="A33" s="65">
        <v>10</v>
      </c>
      <c r="B33" s="59"/>
      <c r="C33" s="60"/>
      <c r="D33" s="60"/>
      <c r="E33" s="61"/>
    </row>
    <row r="34" spans="1:5" ht="21">
      <c r="A34" s="65">
        <v>11</v>
      </c>
      <c r="B34" s="59"/>
      <c r="C34" s="60"/>
      <c r="D34" s="60"/>
      <c r="E34" s="61"/>
    </row>
    <row r="35" spans="1:5" ht="21">
      <c r="A35" s="65">
        <v>12</v>
      </c>
      <c r="B35" s="59"/>
      <c r="C35" s="60"/>
      <c r="D35" s="60"/>
      <c r="E35" s="61"/>
    </row>
    <row r="36" spans="1:4" ht="21">
      <c r="A36" s="65">
        <v>13</v>
      </c>
      <c r="B36" s="58"/>
      <c r="C36" s="41"/>
      <c r="D36" s="41"/>
    </row>
    <row r="37" spans="1:4" ht="21">
      <c r="A37" s="65">
        <v>14</v>
      </c>
      <c r="B37" s="58"/>
      <c r="C37" s="41"/>
      <c r="D37" s="41"/>
    </row>
    <row r="38" spans="1:4" ht="21">
      <c r="A38" s="65">
        <v>15</v>
      </c>
      <c r="B38" s="58"/>
      <c r="C38" s="41"/>
      <c r="D38" s="41"/>
    </row>
    <row r="39" spans="1:4" ht="21">
      <c r="A39" s="65">
        <v>16</v>
      </c>
      <c r="B39" s="58"/>
      <c r="C39" s="41"/>
      <c r="D39" s="41"/>
    </row>
  </sheetData>
  <sheetProtection/>
  <mergeCells count="2">
    <mergeCell ref="A1:D2"/>
    <mergeCell ref="A21:D22"/>
  </mergeCells>
  <dataValidations count="1">
    <dataValidation type="list" allowBlank="1" showErrorMessage="1" sqref="D17:D18 D13 D8 D11 D4:D5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zoomScalePageLayoutView="0" workbookViewId="0" topLeftCell="A1">
      <selection activeCell="A1" sqref="A1:D2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87</v>
      </c>
      <c r="B1" s="197"/>
      <c r="C1" s="197"/>
      <c r="D1" s="197"/>
    </row>
    <row r="2" spans="1:4" s="41" customFormat="1" ht="18.75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5" s="41" customFormat="1" ht="18.75">
      <c r="A4" s="42">
        <v>1</v>
      </c>
      <c r="B4" s="90">
        <v>204</v>
      </c>
      <c r="C4" s="93" t="s">
        <v>315</v>
      </c>
      <c r="D4" s="93" t="s">
        <v>257</v>
      </c>
      <c r="E4" s="64"/>
    </row>
    <row r="5" spans="1:5" s="41" customFormat="1" ht="18.75">
      <c r="A5" s="42">
        <v>2</v>
      </c>
      <c r="B5" s="90">
        <v>230</v>
      </c>
      <c r="C5" s="55" t="s">
        <v>273</v>
      </c>
      <c r="D5" s="55" t="s">
        <v>257</v>
      </c>
      <c r="E5" s="48"/>
    </row>
    <row r="6" spans="1:5" s="41" customFormat="1" ht="18.75">
      <c r="A6" s="42">
        <v>3</v>
      </c>
      <c r="B6" s="58">
        <v>231</v>
      </c>
      <c r="C6" s="41" t="s">
        <v>326</v>
      </c>
      <c r="D6" s="41" t="s">
        <v>257</v>
      </c>
      <c r="E6" s="48"/>
    </row>
    <row r="7" spans="1:5" s="41" customFormat="1" ht="18.75">
      <c r="A7" s="42">
        <v>4</v>
      </c>
      <c r="B7" s="46">
        <v>52</v>
      </c>
      <c r="C7" s="89" t="s">
        <v>126</v>
      </c>
      <c r="D7" s="47" t="s">
        <v>35</v>
      </c>
      <c r="E7" s="48"/>
    </row>
    <row r="8" spans="1:5" s="41" customFormat="1" ht="18.75">
      <c r="A8" s="42">
        <v>5</v>
      </c>
      <c r="B8" s="103">
        <v>72</v>
      </c>
      <c r="C8" s="93" t="s">
        <v>154</v>
      </c>
      <c r="D8" s="102" t="s">
        <v>35</v>
      </c>
      <c r="E8" s="48"/>
    </row>
    <row r="9" spans="1:5" s="41" customFormat="1" ht="18.75">
      <c r="A9" s="42">
        <v>6</v>
      </c>
      <c r="B9" s="103">
        <v>90</v>
      </c>
      <c r="C9" s="115" t="s">
        <v>175</v>
      </c>
      <c r="D9" s="115" t="s">
        <v>35</v>
      </c>
      <c r="E9" s="48"/>
    </row>
    <row r="10" spans="1:5" s="41" customFormat="1" ht="18.75">
      <c r="A10" s="42">
        <v>7</v>
      </c>
      <c r="B10" s="90">
        <v>160</v>
      </c>
      <c r="C10" s="135" t="s">
        <v>269</v>
      </c>
      <c r="D10" s="135" t="s">
        <v>35</v>
      </c>
      <c r="E10" s="48"/>
    </row>
    <row r="11" spans="1:5" s="41" customFormat="1" ht="18.75">
      <c r="A11" s="42">
        <v>8</v>
      </c>
      <c r="B11" s="90">
        <v>162</v>
      </c>
      <c r="C11" s="135" t="s">
        <v>270</v>
      </c>
      <c r="D11" s="135" t="s">
        <v>35</v>
      </c>
      <c r="E11" s="48"/>
    </row>
    <row r="12" spans="1:5" s="41" customFormat="1" ht="18.75">
      <c r="A12" s="42">
        <v>9</v>
      </c>
      <c r="B12" s="90">
        <v>211</v>
      </c>
      <c r="C12" s="135" t="s">
        <v>271</v>
      </c>
      <c r="D12" s="135" t="s">
        <v>35</v>
      </c>
      <c r="E12" s="49"/>
    </row>
    <row r="13" spans="1:5" s="41" customFormat="1" ht="18.75">
      <c r="A13" s="42">
        <v>10</v>
      </c>
      <c r="B13" s="90">
        <v>221</v>
      </c>
      <c r="C13" s="55" t="s">
        <v>277</v>
      </c>
      <c r="D13" s="55" t="s">
        <v>35</v>
      </c>
      <c r="E13" s="49"/>
    </row>
    <row r="14" spans="1:5" s="41" customFormat="1" ht="18.75">
      <c r="A14" s="42">
        <v>11</v>
      </c>
      <c r="B14" s="90">
        <v>58</v>
      </c>
      <c r="C14" s="93" t="s">
        <v>324</v>
      </c>
      <c r="D14" s="93" t="s">
        <v>34</v>
      </c>
      <c r="E14" s="49"/>
    </row>
    <row r="15" spans="1:4" s="41" customFormat="1" ht="18.75">
      <c r="A15" s="42">
        <v>12</v>
      </c>
      <c r="B15" s="90">
        <v>185</v>
      </c>
      <c r="C15" s="55" t="s">
        <v>272</v>
      </c>
      <c r="D15" s="55" t="s">
        <v>34</v>
      </c>
    </row>
    <row r="16" spans="1:11" s="41" customFormat="1" ht="18.75">
      <c r="A16" s="42">
        <v>13</v>
      </c>
      <c r="B16" s="90">
        <v>192</v>
      </c>
      <c r="C16" s="55" t="s">
        <v>298</v>
      </c>
      <c r="D16" s="55" t="s">
        <v>34</v>
      </c>
      <c r="I16" s="90"/>
      <c r="J16" s="135"/>
      <c r="K16" s="135"/>
    </row>
    <row r="17" spans="1:4" s="41" customFormat="1" ht="18.75">
      <c r="A17" s="42">
        <v>14</v>
      </c>
      <c r="B17" s="90">
        <v>199</v>
      </c>
      <c r="C17" s="93" t="s">
        <v>311</v>
      </c>
      <c r="D17" s="93" t="s">
        <v>34</v>
      </c>
    </row>
    <row r="18" spans="1:4" s="41" customFormat="1" ht="18.75">
      <c r="A18" s="42">
        <v>15</v>
      </c>
      <c r="B18" s="46">
        <v>11</v>
      </c>
      <c r="C18" s="89" t="s">
        <v>37</v>
      </c>
      <c r="D18" s="89" t="s">
        <v>30</v>
      </c>
    </row>
    <row r="19" spans="1:4" s="41" customFormat="1" ht="18.75">
      <c r="A19" s="42">
        <v>16</v>
      </c>
      <c r="B19" s="90">
        <v>37</v>
      </c>
      <c r="C19" s="93" t="s">
        <v>110</v>
      </c>
      <c r="D19" s="93" t="s">
        <v>30</v>
      </c>
    </row>
    <row r="20" spans="1:4" s="41" customFormat="1" ht="18.75">
      <c r="A20" s="42">
        <v>17</v>
      </c>
      <c r="B20" s="103">
        <v>84</v>
      </c>
      <c r="C20" s="115" t="s">
        <v>166</v>
      </c>
      <c r="D20" s="115" t="s">
        <v>30</v>
      </c>
    </row>
    <row r="21" spans="1:4" s="41" customFormat="1" ht="18.75">
      <c r="A21" s="42">
        <v>18</v>
      </c>
      <c r="B21" s="103">
        <v>98</v>
      </c>
      <c r="C21" s="115" t="s">
        <v>184</v>
      </c>
      <c r="D21" s="115" t="s">
        <v>30</v>
      </c>
    </row>
    <row r="22" spans="1:4" s="41" customFormat="1" ht="18.75">
      <c r="A22" s="197" t="s">
        <v>86</v>
      </c>
      <c r="B22" s="198"/>
      <c r="C22" s="198"/>
      <c r="D22" s="198"/>
    </row>
    <row r="23" spans="1:4" s="41" customFormat="1" ht="18.75">
      <c r="A23" s="198"/>
      <c r="B23" s="198"/>
      <c r="C23" s="198"/>
      <c r="D23" s="198"/>
    </row>
    <row r="24" spans="1:4" s="66" customFormat="1" ht="21">
      <c r="A24" s="65"/>
      <c r="B24" s="56" t="s">
        <v>0</v>
      </c>
      <c r="C24" s="68" t="s">
        <v>13</v>
      </c>
      <c r="D24" s="68" t="s">
        <v>1</v>
      </c>
    </row>
    <row r="25" spans="1:4" s="41" customFormat="1" ht="18.75">
      <c r="A25" s="42">
        <v>1</v>
      </c>
      <c r="B25" s="90">
        <v>179</v>
      </c>
      <c r="C25" s="55" t="s">
        <v>275</v>
      </c>
      <c r="D25" s="55" t="s">
        <v>257</v>
      </c>
    </row>
    <row r="26" spans="1:4" s="41" customFormat="1" ht="18.75">
      <c r="A26" s="42">
        <v>2</v>
      </c>
      <c r="B26" s="90">
        <v>200</v>
      </c>
      <c r="C26" s="93" t="s">
        <v>312</v>
      </c>
      <c r="D26" s="93" t="s">
        <v>257</v>
      </c>
    </row>
    <row r="27" spans="1:4" s="41" customFormat="1" ht="18.75">
      <c r="A27" s="42">
        <v>3</v>
      </c>
      <c r="B27" s="90">
        <v>232</v>
      </c>
      <c r="C27" s="135" t="s">
        <v>274</v>
      </c>
      <c r="D27" s="135" t="s">
        <v>257</v>
      </c>
    </row>
    <row r="28" spans="1:4" s="41" customFormat="1" ht="18.75">
      <c r="A28" s="42">
        <v>4</v>
      </c>
      <c r="B28" s="103">
        <v>89</v>
      </c>
      <c r="C28" s="115" t="s">
        <v>174</v>
      </c>
      <c r="D28" s="115" t="s">
        <v>35</v>
      </c>
    </row>
    <row r="29" spans="1:4" s="41" customFormat="1" ht="18.75">
      <c r="A29" s="42">
        <v>5</v>
      </c>
      <c r="B29" s="103">
        <v>102</v>
      </c>
      <c r="C29" s="115" t="s">
        <v>188</v>
      </c>
      <c r="D29" s="115" t="s">
        <v>35</v>
      </c>
    </row>
    <row r="30" spans="1:5" s="41" customFormat="1" ht="18.75">
      <c r="A30" s="42">
        <v>6</v>
      </c>
      <c r="B30" s="46">
        <v>140</v>
      </c>
      <c r="C30" s="47" t="s">
        <v>233</v>
      </c>
      <c r="D30" s="47" t="s">
        <v>35</v>
      </c>
      <c r="E30" s="48"/>
    </row>
    <row r="31" spans="1:5" s="41" customFormat="1" ht="18.75">
      <c r="A31" s="42">
        <v>7</v>
      </c>
      <c r="B31" s="58">
        <v>233</v>
      </c>
      <c r="C31" s="41" t="s">
        <v>327</v>
      </c>
      <c r="D31" s="41" t="s">
        <v>35</v>
      </c>
      <c r="E31" s="48"/>
    </row>
    <row r="32" spans="1:5" s="41" customFormat="1" ht="18.75">
      <c r="A32" s="42">
        <v>8</v>
      </c>
      <c r="B32" s="46">
        <v>5</v>
      </c>
      <c r="C32" s="89" t="s">
        <v>60</v>
      </c>
      <c r="D32" s="47" t="s">
        <v>34</v>
      </c>
      <c r="E32" s="48"/>
    </row>
    <row r="33" spans="1:5" s="41" customFormat="1" ht="18.75">
      <c r="A33" s="42">
        <v>9</v>
      </c>
      <c r="B33" s="46">
        <v>14</v>
      </c>
      <c r="C33" s="89" t="s">
        <v>76</v>
      </c>
      <c r="D33" s="47" t="s">
        <v>34</v>
      </c>
      <c r="E33" s="48"/>
    </row>
    <row r="34" spans="1:5" s="41" customFormat="1" ht="18.75">
      <c r="A34" s="42">
        <v>10</v>
      </c>
      <c r="B34" s="46">
        <v>130</v>
      </c>
      <c r="C34" s="47" t="s">
        <v>224</v>
      </c>
      <c r="D34" s="47" t="s">
        <v>34</v>
      </c>
      <c r="E34" s="48"/>
    </row>
    <row r="35" spans="1:5" s="41" customFormat="1" ht="18.75">
      <c r="A35" s="42">
        <v>11</v>
      </c>
      <c r="B35" s="52">
        <v>208</v>
      </c>
      <c r="C35" s="53" t="s">
        <v>323</v>
      </c>
      <c r="D35" s="47" t="s">
        <v>34</v>
      </c>
      <c r="E35" s="48"/>
    </row>
    <row r="36" spans="1:5" s="41" customFormat="1" ht="18.75">
      <c r="A36" s="42">
        <v>12</v>
      </c>
      <c r="B36" s="46">
        <v>7</v>
      </c>
      <c r="C36" s="89" t="s">
        <v>70</v>
      </c>
      <c r="D36" s="47" t="s">
        <v>30</v>
      </c>
      <c r="E36" s="49"/>
    </row>
    <row r="37" spans="1:5" s="41" customFormat="1" ht="18.75">
      <c r="A37" s="42">
        <v>13</v>
      </c>
      <c r="B37" s="46">
        <v>19</v>
      </c>
      <c r="C37" s="89" t="s">
        <v>39</v>
      </c>
      <c r="D37" s="47" t="s">
        <v>30</v>
      </c>
      <c r="E37" s="49"/>
    </row>
    <row r="38" spans="1:5" s="41" customFormat="1" ht="18.75">
      <c r="A38" s="42">
        <v>14</v>
      </c>
      <c r="B38" s="46">
        <v>27</v>
      </c>
      <c r="C38" s="89" t="s">
        <v>38</v>
      </c>
      <c r="D38" s="47" t="s">
        <v>30</v>
      </c>
      <c r="E38" s="48"/>
    </row>
    <row r="39" spans="1:4" s="41" customFormat="1" ht="18.75">
      <c r="A39" s="42">
        <v>15</v>
      </c>
      <c r="B39" s="92">
        <v>30</v>
      </c>
      <c r="C39" s="91" t="s">
        <v>104</v>
      </c>
      <c r="D39" s="91" t="s">
        <v>30</v>
      </c>
    </row>
    <row r="40" spans="1:4" s="41" customFormat="1" ht="18.75">
      <c r="A40" s="42">
        <v>16</v>
      </c>
      <c r="B40" s="92">
        <v>120</v>
      </c>
      <c r="C40" s="124" t="s">
        <v>205</v>
      </c>
      <c r="D40" s="124" t="s">
        <v>30</v>
      </c>
    </row>
    <row r="41" spans="1:4" s="41" customFormat="1" ht="18.75">
      <c r="A41" s="42">
        <v>17</v>
      </c>
      <c r="B41" s="92">
        <v>126</v>
      </c>
      <c r="C41" s="124" t="s">
        <v>197</v>
      </c>
      <c r="D41" s="124" t="s">
        <v>30</v>
      </c>
    </row>
    <row r="42" spans="1:5" s="41" customFormat="1" ht="18.75">
      <c r="A42" s="42">
        <v>18</v>
      </c>
      <c r="B42" s="59">
        <v>207</v>
      </c>
      <c r="C42" s="60" t="s">
        <v>325</v>
      </c>
      <c r="D42" s="60" t="s">
        <v>30</v>
      </c>
      <c r="E42" s="61"/>
    </row>
  </sheetData>
  <sheetProtection/>
  <mergeCells count="2">
    <mergeCell ref="A1:D2"/>
    <mergeCell ref="A22:D23"/>
  </mergeCells>
  <dataValidations count="2">
    <dataValidation type="list" allowBlank="1" showErrorMessage="1" sqref="D25:D29 K16 E4 D8:D12 D5:D6 D14 D16">
      <formula1>Clubs</formula1>
      <formula2>0</formula2>
    </dataValidation>
    <dataValidation type="list" allowBlank="1" showErrorMessage="1" sqref="D4">
      <formula1>Groups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85" zoomScaleNormal="85" zoomScalePageLayoutView="0" workbookViewId="0" topLeftCell="A16">
      <selection activeCell="E31" sqref="E31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93</v>
      </c>
      <c r="B1" s="197"/>
      <c r="C1" s="197"/>
      <c r="D1" s="197"/>
    </row>
    <row r="2" spans="1:4" s="41" customFormat="1" ht="18.75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5" s="41" customFormat="1" ht="18.75">
      <c r="A4" s="42">
        <v>1</v>
      </c>
      <c r="B4" s="90">
        <v>180</v>
      </c>
      <c r="C4" s="55" t="s">
        <v>276</v>
      </c>
      <c r="D4" s="55" t="s">
        <v>257</v>
      </c>
      <c r="E4" s="48"/>
    </row>
    <row r="5" spans="1:5" s="41" customFormat="1" ht="18.75">
      <c r="A5" s="42">
        <v>2</v>
      </c>
      <c r="B5" s="111">
        <v>100</v>
      </c>
      <c r="C5" s="112" t="s">
        <v>186</v>
      </c>
      <c r="D5" s="112" t="s">
        <v>35</v>
      </c>
      <c r="E5" s="48"/>
    </row>
    <row r="6" spans="1:5" s="41" customFormat="1" ht="18.75">
      <c r="A6" s="42">
        <v>3</v>
      </c>
      <c r="B6" s="129">
        <v>149</v>
      </c>
      <c r="C6" s="95" t="s">
        <v>244</v>
      </c>
      <c r="D6" s="95" t="s">
        <v>168</v>
      </c>
      <c r="E6" s="48"/>
    </row>
    <row r="7" spans="1:5" s="41" customFormat="1" ht="18.75">
      <c r="A7" s="42">
        <v>4</v>
      </c>
      <c r="B7" s="46">
        <v>12</v>
      </c>
      <c r="C7" s="47" t="s">
        <v>41</v>
      </c>
      <c r="D7" s="41" t="s">
        <v>34</v>
      </c>
      <c r="E7" s="48"/>
    </row>
    <row r="8" spans="1:5" s="41" customFormat="1" ht="18.75">
      <c r="A8" s="42">
        <v>5</v>
      </c>
      <c r="B8" s="46">
        <v>15</v>
      </c>
      <c r="C8" s="47" t="s">
        <v>59</v>
      </c>
      <c r="D8" s="41" t="s">
        <v>34</v>
      </c>
      <c r="E8" s="48"/>
    </row>
    <row r="9" spans="1:5" s="41" customFormat="1" ht="18.75">
      <c r="A9" s="42">
        <v>6</v>
      </c>
      <c r="B9" s="46">
        <v>50</v>
      </c>
      <c r="C9" s="89" t="s">
        <v>124</v>
      </c>
      <c r="D9" s="47" t="s">
        <v>34</v>
      </c>
      <c r="E9" s="48"/>
    </row>
    <row r="10" spans="1:5" s="41" customFormat="1" ht="18.75">
      <c r="A10" s="42">
        <v>7</v>
      </c>
      <c r="B10" s="92">
        <v>111</v>
      </c>
      <c r="C10" s="119" t="s">
        <v>214</v>
      </c>
      <c r="D10" s="119" t="s">
        <v>34</v>
      </c>
      <c r="E10" s="48"/>
    </row>
    <row r="11" spans="1:5" s="41" customFormat="1" ht="18.75">
      <c r="A11" s="42">
        <v>8</v>
      </c>
      <c r="B11" s="90">
        <v>157</v>
      </c>
      <c r="C11" s="51" t="s">
        <v>331</v>
      </c>
      <c r="D11" s="135" t="s">
        <v>34</v>
      </c>
      <c r="E11" s="48"/>
    </row>
    <row r="12" spans="1:5" s="41" customFormat="1" ht="18.75">
      <c r="A12" s="42">
        <v>9</v>
      </c>
      <c r="B12" s="46">
        <v>18</v>
      </c>
      <c r="C12" s="47" t="s">
        <v>77</v>
      </c>
      <c r="D12" s="41" t="s">
        <v>30</v>
      </c>
      <c r="E12" s="49"/>
    </row>
    <row r="13" spans="1:5" s="41" customFormat="1" ht="18.75">
      <c r="A13" s="42">
        <v>10</v>
      </c>
      <c r="B13" s="46">
        <v>23</v>
      </c>
      <c r="C13" s="47" t="s">
        <v>40</v>
      </c>
      <c r="D13" s="41" t="s">
        <v>30</v>
      </c>
      <c r="E13" s="49"/>
    </row>
    <row r="14" spans="1:5" s="41" customFormat="1" ht="18.75">
      <c r="A14" s="42">
        <v>11</v>
      </c>
      <c r="B14" s="90">
        <v>39</v>
      </c>
      <c r="C14" s="94" t="s">
        <v>112</v>
      </c>
      <c r="D14" s="94" t="s">
        <v>30</v>
      </c>
      <c r="E14" s="49"/>
    </row>
    <row r="15" spans="1:4" s="41" customFormat="1" ht="18.75">
      <c r="A15" s="42">
        <v>12</v>
      </c>
      <c r="B15" s="46">
        <v>57</v>
      </c>
      <c r="C15" s="47" t="s">
        <v>133</v>
      </c>
      <c r="D15" s="47" t="s">
        <v>30</v>
      </c>
    </row>
    <row r="16" spans="1:4" s="41" customFormat="1" ht="18.75">
      <c r="A16" s="42">
        <v>13</v>
      </c>
      <c r="B16" s="92">
        <v>116</v>
      </c>
      <c r="C16" s="119" t="s">
        <v>209</v>
      </c>
      <c r="D16" s="119" t="s">
        <v>30</v>
      </c>
    </row>
    <row r="17" spans="1:4" s="41" customFormat="1" ht="18.75">
      <c r="A17" s="42">
        <v>14</v>
      </c>
      <c r="B17" s="92">
        <v>127</v>
      </c>
      <c r="C17" s="119" t="s">
        <v>199</v>
      </c>
      <c r="D17" s="119" t="s">
        <v>30</v>
      </c>
    </row>
    <row r="18" spans="1:3" s="41" customFormat="1" ht="18.75">
      <c r="A18" s="42">
        <v>15</v>
      </c>
      <c r="B18" s="54"/>
      <c r="C18" s="55"/>
    </row>
    <row r="19" spans="1:2" s="41" customFormat="1" ht="18.75">
      <c r="A19" s="42">
        <v>16</v>
      </c>
      <c r="B19" s="58"/>
    </row>
    <row r="20" spans="1:4" s="41" customFormat="1" ht="18.75">
      <c r="A20" s="197" t="s">
        <v>92</v>
      </c>
      <c r="B20" s="199"/>
      <c r="C20" s="199"/>
      <c r="D20" s="199"/>
    </row>
    <row r="21" spans="1:4" s="41" customFormat="1" ht="18.75">
      <c r="A21" s="199"/>
      <c r="B21" s="199"/>
      <c r="C21" s="199"/>
      <c r="D21" s="199"/>
    </row>
    <row r="22" spans="1:4" s="66" customFormat="1" ht="21">
      <c r="A22" s="65"/>
      <c r="B22" s="56" t="s">
        <v>0</v>
      </c>
      <c r="C22" s="68" t="s">
        <v>13</v>
      </c>
      <c r="D22" s="68" t="s">
        <v>1</v>
      </c>
    </row>
    <row r="23" spans="1:5" s="41" customFormat="1" ht="18.75">
      <c r="A23" s="42">
        <v>1</v>
      </c>
      <c r="B23" s="46">
        <v>210</v>
      </c>
      <c r="C23" s="47" t="s">
        <v>328</v>
      </c>
      <c r="D23" s="47" t="s">
        <v>257</v>
      </c>
      <c r="E23" s="48"/>
    </row>
    <row r="24" spans="1:5" s="41" customFormat="1" ht="18.75">
      <c r="A24" s="42">
        <v>2</v>
      </c>
      <c r="B24" s="111">
        <v>92</v>
      </c>
      <c r="C24" s="112" t="s">
        <v>177</v>
      </c>
      <c r="D24" s="112" t="s">
        <v>35</v>
      </c>
      <c r="E24" s="48"/>
    </row>
    <row r="25" spans="1:5" s="41" customFormat="1" ht="18.75">
      <c r="A25" s="42">
        <v>3</v>
      </c>
      <c r="B25" s="111">
        <v>78</v>
      </c>
      <c r="C25" s="112" t="s">
        <v>160</v>
      </c>
      <c r="D25" s="112" t="s">
        <v>168</v>
      </c>
      <c r="E25" s="48"/>
    </row>
    <row r="26" spans="1:5" s="41" customFormat="1" ht="18.75">
      <c r="A26" s="42">
        <v>4</v>
      </c>
      <c r="B26" s="111">
        <v>94</v>
      </c>
      <c r="C26" s="112" t="s">
        <v>179</v>
      </c>
      <c r="D26" s="112" t="s">
        <v>168</v>
      </c>
      <c r="E26" s="48"/>
    </row>
    <row r="27" spans="1:5" s="41" customFormat="1" ht="18.75">
      <c r="A27" s="42">
        <v>5</v>
      </c>
      <c r="B27" s="111">
        <v>106</v>
      </c>
      <c r="C27" s="112" t="s">
        <v>192</v>
      </c>
      <c r="D27" s="112" t="s">
        <v>168</v>
      </c>
      <c r="E27" s="48"/>
    </row>
    <row r="28" spans="1:5" s="41" customFormat="1" ht="18.75">
      <c r="A28" s="42">
        <v>6</v>
      </c>
      <c r="B28" s="92">
        <v>108</v>
      </c>
      <c r="C28" s="119" t="s">
        <v>217</v>
      </c>
      <c r="D28" s="119" t="s">
        <v>168</v>
      </c>
      <c r="E28" s="48"/>
    </row>
    <row r="29" spans="1:5" s="41" customFormat="1" ht="18.75">
      <c r="A29" s="42">
        <v>7</v>
      </c>
      <c r="B29" s="46">
        <v>134</v>
      </c>
      <c r="C29" s="47" t="s">
        <v>228</v>
      </c>
      <c r="D29" s="47" t="s">
        <v>168</v>
      </c>
      <c r="E29" s="48"/>
    </row>
    <row r="30" spans="1:5" s="41" customFormat="1" ht="18.75">
      <c r="A30" s="42">
        <v>8</v>
      </c>
      <c r="B30" s="46">
        <v>133</v>
      </c>
      <c r="C30" s="47" t="s">
        <v>227</v>
      </c>
      <c r="D30" s="47" t="s">
        <v>34</v>
      </c>
      <c r="E30" s="48"/>
    </row>
    <row r="31" spans="1:5" s="41" customFormat="1" ht="18.75">
      <c r="A31" s="42">
        <v>9</v>
      </c>
      <c r="B31" s="58">
        <v>239</v>
      </c>
      <c r="C31" s="41" t="s">
        <v>340</v>
      </c>
      <c r="D31" s="41" t="s">
        <v>34</v>
      </c>
      <c r="E31" s="48"/>
    </row>
    <row r="32" spans="1:5" s="41" customFormat="1" ht="18.75">
      <c r="A32" s="42">
        <v>10</v>
      </c>
      <c r="B32" s="90">
        <v>35</v>
      </c>
      <c r="C32" s="95" t="s">
        <v>108</v>
      </c>
      <c r="D32" s="95" t="s">
        <v>30</v>
      </c>
      <c r="E32" s="48"/>
    </row>
    <row r="33" spans="1:5" s="41" customFormat="1" ht="18.75">
      <c r="A33" s="42">
        <v>11</v>
      </c>
      <c r="B33" s="90">
        <v>64</v>
      </c>
      <c r="C33" s="95" t="s">
        <v>144</v>
      </c>
      <c r="D33" s="95" t="s">
        <v>30</v>
      </c>
      <c r="E33" s="48"/>
    </row>
    <row r="34" spans="1:5" s="41" customFormat="1" ht="18.75">
      <c r="A34" s="42">
        <v>12</v>
      </c>
      <c r="B34" s="111">
        <v>104</v>
      </c>
      <c r="C34" s="112" t="s">
        <v>190</v>
      </c>
      <c r="D34" s="112" t="s">
        <v>30</v>
      </c>
      <c r="E34" s="49"/>
    </row>
    <row r="35" spans="1:5" s="41" customFormat="1" ht="18.75">
      <c r="A35" s="42">
        <v>13</v>
      </c>
      <c r="B35" s="46">
        <v>135</v>
      </c>
      <c r="C35" s="47" t="s">
        <v>229</v>
      </c>
      <c r="D35" s="47" t="s">
        <v>30</v>
      </c>
      <c r="E35" s="49"/>
    </row>
    <row r="36" spans="1:5" s="41" customFormat="1" ht="18.75">
      <c r="A36" s="42">
        <v>14</v>
      </c>
      <c r="B36" s="90">
        <v>172</v>
      </c>
      <c r="C36" s="55" t="s">
        <v>278</v>
      </c>
      <c r="D36" s="55" t="s">
        <v>30</v>
      </c>
      <c r="E36" s="48"/>
    </row>
    <row r="37" spans="1:4" s="41" customFormat="1" ht="18.75">
      <c r="A37" s="42">
        <v>15</v>
      </c>
      <c r="B37" s="46"/>
      <c r="C37" s="51"/>
      <c r="D37" s="47"/>
    </row>
    <row r="38" spans="1:4" s="41" customFormat="1" ht="18.75">
      <c r="A38" s="42">
        <v>16</v>
      </c>
      <c r="B38" s="52"/>
      <c r="C38" s="53"/>
      <c r="D38" s="47"/>
    </row>
    <row r="39" spans="1:4" s="41" customFormat="1" ht="18.75">
      <c r="A39" s="42">
        <v>17</v>
      </c>
      <c r="B39" s="52"/>
      <c r="C39" s="53"/>
      <c r="D39" s="47"/>
    </row>
    <row r="40" spans="1:5" s="41" customFormat="1" ht="18.75">
      <c r="A40" s="42">
        <v>18</v>
      </c>
      <c r="B40" s="59"/>
      <c r="C40" s="60"/>
      <c r="D40" s="60"/>
      <c r="E40" s="61"/>
    </row>
    <row r="41" spans="1:5" s="41" customFormat="1" ht="18.75">
      <c r="A41" s="42">
        <v>20</v>
      </c>
      <c r="B41" s="59"/>
      <c r="C41" s="60"/>
      <c r="D41" s="60"/>
      <c r="E41" s="61"/>
    </row>
    <row r="42" spans="1:5" ht="18.75">
      <c r="A42" s="42">
        <v>21</v>
      </c>
      <c r="B42" s="59"/>
      <c r="C42" s="60"/>
      <c r="D42" s="60"/>
      <c r="E42" s="61"/>
    </row>
    <row r="43" spans="1:5" ht="18.75">
      <c r="A43" s="42"/>
      <c r="B43" s="59"/>
      <c r="C43" s="60"/>
      <c r="D43" s="60"/>
      <c r="E43" s="61"/>
    </row>
    <row r="44" spans="1:4" ht="18.75">
      <c r="A44" s="42"/>
      <c r="B44" s="58"/>
      <c r="C44" s="41"/>
      <c r="D44" s="41"/>
    </row>
  </sheetData>
  <sheetProtection/>
  <mergeCells count="2">
    <mergeCell ref="A1:D2"/>
    <mergeCell ref="A20:D21"/>
  </mergeCells>
  <dataValidations count="1">
    <dataValidation type="list" allowBlank="1" showErrorMessage="1" sqref="D13:D14 D8:D11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85" zoomScaleNormal="85" zoomScalePageLayoutView="0" workbookViewId="0" topLeftCell="A2">
      <selection activeCell="B8" sqref="B8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90</v>
      </c>
      <c r="B1" s="197"/>
      <c r="C1" s="197"/>
      <c r="D1" s="197"/>
    </row>
    <row r="2" spans="1:4" s="41" customFormat="1" ht="18.75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4" s="41" customFormat="1" ht="18.75">
      <c r="A4" s="42">
        <v>1</v>
      </c>
      <c r="B4" s="90">
        <v>166</v>
      </c>
      <c r="C4" s="137" t="s">
        <v>279</v>
      </c>
      <c r="D4" s="135" t="s">
        <v>257</v>
      </c>
    </row>
    <row r="5" spans="1:4" s="41" customFormat="1" ht="18.75">
      <c r="A5" s="42">
        <v>2</v>
      </c>
      <c r="B5" s="90">
        <v>176</v>
      </c>
      <c r="C5" s="55" t="s">
        <v>280</v>
      </c>
      <c r="D5" s="55" t="s">
        <v>257</v>
      </c>
    </row>
    <row r="6" spans="1:5" s="41" customFormat="1" ht="18.75">
      <c r="A6" s="42">
        <v>3</v>
      </c>
      <c r="B6" s="46">
        <v>66</v>
      </c>
      <c r="C6" s="89" t="s">
        <v>146</v>
      </c>
      <c r="D6" s="102" t="s">
        <v>35</v>
      </c>
      <c r="E6" s="48"/>
    </row>
    <row r="7" spans="1:5" s="41" customFormat="1" ht="18.75">
      <c r="A7" s="42">
        <v>4</v>
      </c>
      <c r="B7" s="130">
        <v>251</v>
      </c>
      <c r="C7" s="96" t="s">
        <v>249</v>
      </c>
      <c r="D7" s="96" t="s">
        <v>35</v>
      </c>
      <c r="E7" s="48"/>
    </row>
    <row r="8" spans="1:5" s="41" customFormat="1" ht="18.75">
      <c r="A8" s="42">
        <v>5</v>
      </c>
      <c r="B8" s="46">
        <v>44</v>
      </c>
      <c r="C8" s="89" t="s">
        <v>117</v>
      </c>
      <c r="D8" s="47" t="s">
        <v>34</v>
      </c>
      <c r="E8" s="48"/>
    </row>
    <row r="9" spans="1:5" s="41" customFormat="1" ht="18.75">
      <c r="A9" s="42">
        <v>6</v>
      </c>
      <c r="B9" s="46">
        <v>60</v>
      </c>
      <c r="C9" s="47" t="s">
        <v>136</v>
      </c>
      <c r="D9" s="47" t="s">
        <v>34</v>
      </c>
      <c r="E9" s="48"/>
    </row>
    <row r="10" spans="1:5" s="41" customFormat="1" ht="18.75">
      <c r="A10" s="42">
        <v>7</v>
      </c>
      <c r="B10" s="107">
        <v>85</v>
      </c>
      <c r="C10" s="113" t="s">
        <v>167</v>
      </c>
      <c r="D10" s="113" t="s">
        <v>34</v>
      </c>
      <c r="E10" s="48"/>
    </row>
    <row r="11" spans="1:5" s="41" customFormat="1" ht="18.75">
      <c r="A11" s="42">
        <v>8</v>
      </c>
      <c r="B11" s="50">
        <v>145</v>
      </c>
      <c r="C11" s="51" t="s">
        <v>241</v>
      </c>
      <c r="D11" s="47" t="s">
        <v>34</v>
      </c>
      <c r="E11" s="48"/>
    </row>
    <row r="12" spans="1:5" s="41" customFormat="1" ht="18.75">
      <c r="A12" s="42">
        <v>9</v>
      </c>
      <c r="B12" s="90">
        <v>190</v>
      </c>
      <c r="C12" s="55" t="s">
        <v>281</v>
      </c>
      <c r="D12" s="55" t="s">
        <v>34</v>
      </c>
      <c r="E12" s="49"/>
    </row>
    <row r="13" spans="1:5" s="41" customFormat="1" ht="18.75">
      <c r="A13" s="42">
        <v>10</v>
      </c>
      <c r="B13" s="130">
        <v>228</v>
      </c>
      <c r="C13" s="96" t="s">
        <v>330</v>
      </c>
      <c r="D13" s="96" t="s">
        <v>34</v>
      </c>
      <c r="E13" s="49"/>
    </row>
    <row r="14" spans="1:5" s="41" customFormat="1" ht="18.75">
      <c r="A14" s="42">
        <v>11</v>
      </c>
      <c r="B14" s="46">
        <v>20</v>
      </c>
      <c r="C14" s="89" t="s">
        <v>67</v>
      </c>
      <c r="D14" s="47" t="s">
        <v>30</v>
      </c>
      <c r="E14" s="49"/>
    </row>
    <row r="15" spans="1:4" s="41" customFormat="1" ht="18.75">
      <c r="A15" s="42">
        <v>12</v>
      </c>
      <c r="B15" s="46">
        <v>28</v>
      </c>
      <c r="C15" s="89" t="s">
        <v>42</v>
      </c>
      <c r="D15" s="47" t="s">
        <v>30</v>
      </c>
    </row>
    <row r="16" spans="1:4" s="41" customFormat="1" ht="18.75">
      <c r="A16" s="42">
        <v>13</v>
      </c>
      <c r="B16" s="46">
        <v>29</v>
      </c>
      <c r="C16" s="89" t="s">
        <v>116</v>
      </c>
      <c r="D16" s="96" t="s">
        <v>30</v>
      </c>
    </row>
    <row r="17" spans="1:4" s="41" customFormat="1" ht="18.75">
      <c r="A17" s="42">
        <v>14</v>
      </c>
      <c r="B17" s="90">
        <v>32</v>
      </c>
      <c r="C17" s="96" t="s">
        <v>105</v>
      </c>
      <c r="D17" s="96" t="s">
        <v>30</v>
      </c>
    </row>
    <row r="18" spans="1:4" s="41" customFormat="1" ht="18.75">
      <c r="A18" s="42">
        <v>15</v>
      </c>
      <c r="B18" s="90">
        <v>42</v>
      </c>
      <c r="C18" s="96" t="s">
        <v>115</v>
      </c>
      <c r="D18" s="96" t="s">
        <v>30</v>
      </c>
    </row>
    <row r="19" spans="1:4" s="41" customFormat="1" ht="18.75">
      <c r="A19" s="42">
        <v>16</v>
      </c>
      <c r="B19" s="107">
        <v>82</v>
      </c>
      <c r="C19" s="113" t="s">
        <v>164</v>
      </c>
      <c r="D19" s="113" t="s">
        <v>30</v>
      </c>
    </row>
    <row r="20" spans="1:4" s="41" customFormat="1" ht="18.75">
      <c r="A20" s="42">
        <v>17</v>
      </c>
      <c r="B20" s="130">
        <v>151</v>
      </c>
      <c r="C20" s="96" t="s">
        <v>246</v>
      </c>
      <c r="D20" s="96" t="s">
        <v>30</v>
      </c>
    </row>
    <row r="21" spans="1:4" s="41" customFormat="1" ht="18.75">
      <c r="A21" s="42">
        <v>18</v>
      </c>
      <c r="B21" s="130">
        <v>152</v>
      </c>
      <c r="C21" s="96" t="s">
        <v>247</v>
      </c>
      <c r="D21" s="96" t="s">
        <v>30</v>
      </c>
    </row>
    <row r="22" spans="1:4" s="41" customFormat="1" ht="18.75">
      <c r="A22" s="42">
        <v>19</v>
      </c>
      <c r="B22" s="130">
        <v>153</v>
      </c>
      <c r="C22" s="96" t="s">
        <v>248</v>
      </c>
      <c r="D22" s="96" t="s">
        <v>30</v>
      </c>
    </row>
    <row r="23" spans="1:4" s="41" customFormat="1" ht="18.75">
      <c r="A23" s="42">
        <v>20</v>
      </c>
      <c r="B23" s="130"/>
      <c r="C23" s="96"/>
      <c r="D23" s="96"/>
    </row>
    <row r="24" spans="1:2" s="41" customFormat="1" ht="18.75">
      <c r="A24" s="42"/>
      <c r="B24" s="58"/>
    </row>
    <row r="25" spans="1:4" s="41" customFormat="1" ht="18.75" customHeight="1">
      <c r="A25" s="197" t="s">
        <v>91</v>
      </c>
      <c r="B25" s="197"/>
      <c r="C25" s="197"/>
      <c r="D25" s="197"/>
    </row>
    <row r="26" spans="1:4" s="41" customFormat="1" ht="18.75">
      <c r="A26" s="197"/>
      <c r="B26" s="197"/>
      <c r="C26" s="197"/>
      <c r="D26" s="197"/>
    </row>
    <row r="27" spans="1:4" s="41" customFormat="1" ht="21">
      <c r="A27" s="42"/>
      <c r="B27" s="56" t="s">
        <v>0</v>
      </c>
      <c r="C27" s="68" t="s">
        <v>13</v>
      </c>
      <c r="D27" s="68" t="s">
        <v>1</v>
      </c>
    </row>
    <row r="28" spans="1:5" s="41" customFormat="1" ht="18.75">
      <c r="A28" s="42">
        <v>1</v>
      </c>
      <c r="B28" s="90">
        <v>163</v>
      </c>
      <c r="C28" s="135" t="s">
        <v>282</v>
      </c>
      <c r="D28" s="135" t="s">
        <v>257</v>
      </c>
      <c r="E28" s="64"/>
    </row>
    <row r="29" spans="1:5" s="41" customFormat="1" ht="18.75">
      <c r="A29" s="42">
        <v>2</v>
      </c>
      <c r="B29" s="90">
        <v>188</v>
      </c>
      <c r="C29" s="55" t="s">
        <v>284</v>
      </c>
      <c r="D29" s="55" t="s">
        <v>257</v>
      </c>
      <c r="E29" s="48"/>
    </row>
    <row r="30" spans="1:5" s="41" customFormat="1" ht="18.75">
      <c r="A30" s="42">
        <v>3</v>
      </c>
      <c r="B30" s="90">
        <v>201</v>
      </c>
      <c r="C30" s="96" t="s">
        <v>313</v>
      </c>
      <c r="D30" s="96" t="s">
        <v>257</v>
      </c>
      <c r="E30" s="48"/>
    </row>
    <row r="31" spans="1:5" s="41" customFormat="1" ht="18.75">
      <c r="A31" s="42">
        <v>4</v>
      </c>
      <c r="B31" s="46">
        <v>65</v>
      </c>
      <c r="C31" s="47" t="s">
        <v>145</v>
      </c>
      <c r="D31" s="47" t="s">
        <v>35</v>
      </c>
      <c r="E31" s="48"/>
    </row>
    <row r="32" spans="1:5" s="41" customFormat="1" ht="18.75">
      <c r="A32" s="42">
        <v>5</v>
      </c>
      <c r="B32" s="107">
        <v>80</v>
      </c>
      <c r="C32" s="113" t="s">
        <v>162</v>
      </c>
      <c r="D32" s="113" t="s">
        <v>168</v>
      </c>
      <c r="E32" s="48"/>
    </row>
    <row r="33" spans="1:5" s="41" customFormat="1" ht="18.75">
      <c r="A33" s="42">
        <v>6</v>
      </c>
      <c r="B33" s="90">
        <v>205</v>
      </c>
      <c r="C33" s="96" t="s">
        <v>316</v>
      </c>
      <c r="D33" s="96" t="s">
        <v>168</v>
      </c>
      <c r="E33" s="48"/>
    </row>
    <row r="34" spans="1:5" s="41" customFormat="1" ht="18.75">
      <c r="A34" s="42">
        <v>7</v>
      </c>
      <c r="B34" s="90">
        <v>193</v>
      </c>
      <c r="C34" s="55" t="s">
        <v>127</v>
      </c>
      <c r="D34" s="55" t="s">
        <v>34</v>
      </c>
      <c r="E34" s="48"/>
    </row>
    <row r="35" spans="1:5" s="41" customFormat="1" ht="18.75">
      <c r="A35" s="42">
        <v>8</v>
      </c>
      <c r="B35" s="58">
        <v>238</v>
      </c>
      <c r="C35" s="41" t="s">
        <v>339</v>
      </c>
      <c r="D35" s="41" t="s">
        <v>34</v>
      </c>
      <c r="E35" s="48"/>
    </row>
    <row r="36" spans="1:5" s="41" customFormat="1" ht="18.75">
      <c r="A36" s="42">
        <v>9</v>
      </c>
      <c r="B36" s="46">
        <v>13</v>
      </c>
      <c r="C36" s="89" t="s">
        <v>75</v>
      </c>
      <c r="D36" s="89" t="s">
        <v>30</v>
      </c>
      <c r="E36" s="48"/>
    </row>
    <row r="37" spans="1:5" s="41" customFormat="1" ht="18.75">
      <c r="A37" s="42">
        <v>10</v>
      </c>
      <c r="B37" s="90">
        <v>31</v>
      </c>
      <c r="C37" s="96" t="s">
        <v>103</v>
      </c>
      <c r="D37" s="96" t="s">
        <v>30</v>
      </c>
      <c r="E37" s="48"/>
    </row>
    <row r="38" spans="1:5" s="41" customFormat="1" ht="18.75">
      <c r="A38" s="42">
        <v>11</v>
      </c>
      <c r="B38" s="90">
        <v>34</v>
      </c>
      <c r="C38" s="96" t="s">
        <v>107</v>
      </c>
      <c r="D38" s="96" t="s">
        <v>30</v>
      </c>
      <c r="E38" s="48"/>
    </row>
    <row r="39" spans="1:5" s="41" customFormat="1" ht="18.75">
      <c r="A39" s="42">
        <v>12</v>
      </c>
      <c r="B39" s="90">
        <v>40</v>
      </c>
      <c r="C39" s="96" t="s">
        <v>113</v>
      </c>
      <c r="D39" s="96" t="s">
        <v>30</v>
      </c>
      <c r="E39" s="49"/>
    </row>
    <row r="40" spans="1:5" s="41" customFormat="1" ht="18.75">
      <c r="A40" s="42">
        <v>13</v>
      </c>
      <c r="B40" s="107">
        <v>75</v>
      </c>
      <c r="C40" s="96" t="s">
        <v>157</v>
      </c>
      <c r="D40" s="102" t="s">
        <v>30</v>
      </c>
      <c r="E40" s="49"/>
    </row>
    <row r="41" spans="1:5" s="41" customFormat="1" ht="18.75">
      <c r="A41" s="42">
        <v>14</v>
      </c>
      <c r="B41" s="107">
        <v>96</v>
      </c>
      <c r="C41" s="113" t="s">
        <v>181</v>
      </c>
      <c r="D41" s="113" t="s">
        <v>30</v>
      </c>
      <c r="E41" s="48"/>
    </row>
    <row r="42" spans="1:4" s="41" customFormat="1" ht="18.75">
      <c r="A42" s="42">
        <v>15</v>
      </c>
      <c r="B42" s="46"/>
      <c r="C42" s="51"/>
      <c r="D42" s="47"/>
    </row>
  </sheetData>
  <sheetProtection/>
  <mergeCells count="2">
    <mergeCell ref="A1:D2"/>
    <mergeCell ref="A25:D26"/>
  </mergeCells>
  <dataValidations count="2">
    <dataValidation type="list" allowBlank="1" showErrorMessage="1" sqref="E28 D4:D11 D13:D14">
      <formula1>Clubs</formula1>
      <formula2>0</formula2>
    </dataValidation>
    <dataValidation type="list" allowBlank="1" showErrorMessage="1" sqref="D28">
      <formula1>Groups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4">
      <selection activeCell="A41" sqref="A41:IV45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94</v>
      </c>
      <c r="B1" s="197"/>
      <c r="C1" s="197"/>
      <c r="D1" s="197"/>
    </row>
    <row r="2" spans="1:4" s="41" customFormat="1" ht="18.75" customHeight="1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4" s="41" customFormat="1" ht="18.75">
      <c r="A4" s="42">
        <v>1</v>
      </c>
      <c r="B4" s="90">
        <v>171</v>
      </c>
      <c r="C4" s="136" t="s">
        <v>285</v>
      </c>
      <c r="D4" s="136" t="s">
        <v>257</v>
      </c>
    </row>
    <row r="5" spans="1:4" s="41" customFormat="1" ht="18.75">
      <c r="A5" s="42">
        <v>2</v>
      </c>
      <c r="B5" s="90">
        <v>202</v>
      </c>
      <c r="C5" s="105" t="s">
        <v>285</v>
      </c>
      <c r="D5" s="105" t="s">
        <v>257</v>
      </c>
    </row>
    <row r="6" spans="1:4" s="41" customFormat="1" ht="18.75">
      <c r="A6" s="42">
        <v>3</v>
      </c>
      <c r="B6" s="58">
        <v>144</v>
      </c>
      <c r="C6" s="41" t="s">
        <v>242</v>
      </c>
      <c r="D6" s="41" t="s">
        <v>34</v>
      </c>
    </row>
    <row r="7" spans="1:5" s="41" customFormat="1" ht="18.75">
      <c r="A7" s="42">
        <v>4</v>
      </c>
      <c r="B7" s="90">
        <v>181</v>
      </c>
      <c r="C7" s="55" t="s">
        <v>286</v>
      </c>
      <c r="D7" s="55" t="s">
        <v>34</v>
      </c>
      <c r="E7" s="48"/>
    </row>
    <row r="8" spans="1:5" s="41" customFormat="1" ht="18.75">
      <c r="A8" s="42">
        <v>5</v>
      </c>
      <c r="B8" s="46">
        <v>22</v>
      </c>
      <c r="C8" s="47" t="s">
        <v>8</v>
      </c>
      <c r="D8" s="41" t="s">
        <v>30</v>
      </c>
      <c r="E8" s="48"/>
    </row>
    <row r="9" spans="1:5" s="41" customFormat="1" ht="18.75">
      <c r="A9" s="42">
        <v>6</v>
      </c>
      <c r="B9" s="46">
        <v>24</v>
      </c>
      <c r="C9" s="47" t="s">
        <v>43</v>
      </c>
      <c r="D9" s="41" t="s">
        <v>30</v>
      </c>
      <c r="E9" s="48"/>
    </row>
    <row r="10" spans="1:5" s="41" customFormat="1" ht="18.75">
      <c r="A10" s="42">
        <v>7</v>
      </c>
      <c r="B10" s="92">
        <v>123</v>
      </c>
      <c r="C10" s="121" t="s">
        <v>202</v>
      </c>
      <c r="D10" s="121" t="s">
        <v>30</v>
      </c>
      <c r="E10" s="48"/>
    </row>
    <row r="11" spans="1:5" s="41" customFormat="1" ht="18.75">
      <c r="A11" s="42">
        <v>8</v>
      </c>
      <c r="B11" s="92">
        <v>128</v>
      </c>
      <c r="C11" s="121" t="s">
        <v>198</v>
      </c>
      <c r="D11" s="121" t="s">
        <v>30</v>
      </c>
      <c r="E11" s="48"/>
    </row>
    <row r="12" spans="1:5" s="41" customFormat="1" ht="18.75">
      <c r="A12" s="42">
        <v>9</v>
      </c>
      <c r="B12" s="46"/>
      <c r="C12" s="47"/>
      <c r="D12" s="47"/>
      <c r="E12" s="49"/>
    </row>
    <row r="13" spans="1:5" s="41" customFormat="1" ht="18.75">
      <c r="A13" s="42">
        <v>10</v>
      </c>
      <c r="B13" s="50"/>
      <c r="C13" s="51"/>
      <c r="D13" s="47"/>
      <c r="E13" s="49"/>
    </row>
    <row r="14" spans="1:5" s="41" customFormat="1" ht="18.75">
      <c r="A14" s="42">
        <v>11</v>
      </c>
      <c r="B14" s="50"/>
      <c r="C14" s="51"/>
      <c r="D14" s="47"/>
      <c r="E14" s="49"/>
    </row>
    <row r="15" spans="1:4" s="41" customFormat="1" ht="18.75">
      <c r="A15" s="42">
        <v>12</v>
      </c>
      <c r="B15" s="52"/>
      <c r="C15" s="53"/>
      <c r="D15" s="47"/>
    </row>
    <row r="16" spans="1:4" s="41" customFormat="1" ht="18.75">
      <c r="A16" s="42">
        <v>13</v>
      </c>
      <c r="B16" s="52"/>
      <c r="C16" s="53"/>
      <c r="D16" s="47"/>
    </row>
    <row r="17" spans="1:3" s="41" customFormat="1" ht="18.75">
      <c r="A17" s="42">
        <v>14</v>
      </c>
      <c r="B17" s="54"/>
      <c r="C17" s="55"/>
    </row>
    <row r="18" spans="1:3" s="41" customFormat="1" ht="18.75">
      <c r="A18" s="42">
        <v>15</v>
      </c>
      <c r="B18" s="54"/>
      <c r="C18" s="55"/>
    </row>
    <row r="19" spans="1:2" s="41" customFormat="1" ht="18.75">
      <c r="A19" s="42">
        <v>16</v>
      </c>
      <c r="B19" s="58"/>
    </row>
    <row r="20" spans="1:4" s="41" customFormat="1" ht="18.75" customHeight="1">
      <c r="A20" s="197" t="s">
        <v>95</v>
      </c>
      <c r="B20" s="197"/>
      <c r="C20" s="197"/>
      <c r="D20" s="197"/>
    </row>
    <row r="21" spans="1:4" s="41" customFormat="1" ht="18.75">
      <c r="A21" s="197"/>
      <c r="B21" s="197"/>
      <c r="C21" s="197"/>
      <c r="D21" s="197"/>
    </row>
    <row r="22" spans="1:4" s="41" customFormat="1" ht="21">
      <c r="A22" s="42"/>
      <c r="B22" s="56" t="s">
        <v>0</v>
      </c>
      <c r="C22" s="68" t="s">
        <v>13</v>
      </c>
      <c r="D22" s="68" t="s">
        <v>1</v>
      </c>
    </row>
    <row r="23" spans="1:5" s="41" customFormat="1" ht="21">
      <c r="A23" s="42">
        <v>1</v>
      </c>
      <c r="B23" s="90">
        <v>177</v>
      </c>
      <c r="C23" s="55" t="s">
        <v>288</v>
      </c>
      <c r="D23" s="55" t="s">
        <v>257</v>
      </c>
      <c r="E23" s="66"/>
    </row>
    <row r="24" spans="1:5" s="41" customFormat="1" ht="21">
      <c r="A24" s="42">
        <v>2</v>
      </c>
      <c r="B24" s="46">
        <v>53</v>
      </c>
      <c r="C24" s="89" t="s">
        <v>127</v>
      </c>
      <c r="D24" s="47" t="s">
        <v>35</v>
      </c>
      <c r="E24" s="66"/>
    </row>
    <row r="25" spans="1:5" s="41" customFormat="1" ht="21">
      <c r="A25" s="42">
        <v>3</v>
      </c>
      <c r="B25" s="90">
        <v>216</v>
      </c>
      <c r="C25" s="55" t="s">
        <v>287</v>
      </c>
      <c r="D25" s="55" t="s">
        <v>35</v>
      </c>
      <c r="E25" s="66"/>
    </row>
    <row r="26" spans="1:5" s="41" customFormat="1" ht="21">
      <c r="A26" s="42">
        <v>4</v>
      </c>
      <c r="B26" s="46">
        <v>227</v>
      </c>
      <c r="C26" s="47" t="s">
        <v>153</v>
      </c>
      <c r="D26" s="47" t="s">
        <v>35</v>
      </c>
      <c r="E26" s="66"/>
    </row>
    <row r="27" spans="1:5" s="41" customFormat="1" ht="21">
      <c r="A27" s="42">
        <v>5</v>
      </c>
      <c r="B27" s="131">
        <v>155</v>
      </c>
      <c r="C27" s="105" t="s">
        <v>250</v>
      </c>
      <c r="D27" s="105" t="s">
        <v>168</v>
      </c>
      <c r="E27" s="66"/>
    </row>
    <row r="28" spans="1:5" s="41" customFormat="1" ht="21">
      <c r="A28" s="42">
        <v>6</v>
      </c>
      <c r="B28" s="90">
        <v>195</v>
      </c>
      <c r="C28" s="55" t="s">
        <v>289</v>
      </c>
      <c r="D28" s="55" t="s">
        <v>168</v>
      </c>
      <c r="E28" s="66"/>
    </row>
    <row r="29" spans="1:5" s="41" customFormat="1" ht="21">
      <c r="A29" s="42">
        <v>7</v>
      </c>
      <c r="B29" s="104">
        <v>73</v>
      </c>
      <c r="C29" s="105" t="s">
        <v>155</v>
      </c>
      <c r="D29" s="102" t="s">
        <v>34</v>
      </c>
      <c r="E29" s="66"/>
    </row>
    <row r="30" spans="1:5" s="41" customFormat="1" ht="21">
      <c r="A30" s="42">
        <v>8</v>
      </c>
      <c r="B30" s="92">
        <v>110</v>
      </c>
      <c r="C30" s="121" t="s">
        <v>215</v>
      </c>
      <c r="D30" s="121" t="s">
        <v>34</v>
      </c>
      <c r="E30" s="66"/>
    </row>
    <row r="31" spans="1:5" s="41" customFormat="1" ht="21">
      <c r="A31" s="42">
        <v>9</v>
      </c>
      <c r="B31" s="46">
        <v>131</v>
      </c>
      <c r="C31" s="47" t="s">
        <v>225</v>
      </c>
      <c r="D31" s="47" t="s">
        <v>34</v>
      </c>
      <c r="E31" s="66"/>
    </row>
    <row r="32" spans="1:5" s="41" customFormat="1" ht="21">
      <c r="A32" s="42">
        <v>10</v>
      </c>
      <c r="B32" s="46">
        <v>132</v>
      </c>
      <c r="C32" s="47" t="s">
        <v>226</v>
      </c>
      <c r="D32" s="47" t="s">
        <v>34</v>
      </c>
      <c r="E32" s="66"/>
    </row>
    <row r="33" spans="1:5" s="41" customFormat="1" ht="21">
      <c r="A33" s="42">
        <v>11</v>
      </c>
      <c r="B33" s="92">
        <v>121</v>
      </c>
      <c r="C33" s="121" t="s">
        <v>204</v>
      </c>
      <c r="D33" s="121" t="s">
        <v>30</v>
      </c>
      <c r="E33" s="66"/>
    </row>
    <row r="34" spans="1:5" s="41" customFormat="1" ht="21">
      <c r="A34" s="42">
        <v>12</v>
      </c>
      <c r="B34" s="46">
        <v>147</v>
      </c>
      <c r="C34" s="89" t="s">
        <v>131</v>
      </c>
      <c r="D34" s="47" t="s">
        <v>30</v>
      </c>
      <c r="E34" s="88"/>
    </row>
    <row r="35" spans="1:5" s="41" customFormat="1" ht="21">
      <c r="A35" s="42">
        <v>13</v>
      </c>
      <c r="B35" s="46"/>
      <c r="C35" s="47"/>
      <c r="D35" s="47"/>
      <c r="E35" s="88"/>
    </row>
    <row r="36" spans="1:5" s="41" customFormat="1" ht="21">
      <c r="A36" s="42">
        <v>14</v>
      </c>
      <c r="B36" s="46"/>
      <c r="C36" s="47"/>
      <c r="D36" s="47"/>
      <c r="E36" s="66"/>
    </row>
    <row r="37" spans="1:5" s="41" customFormat="1" ht="18.75" customHeight="1">
      <c r="A37" s="42">
        <v>15</v>
      </c>
      <c r="B37" s="46"/>
      <c r="C37" s="51"/>
      <c r="D37" s="47"/>
      <c r="E37" s="66"/>
    </row>
    <row r="38" spans="1:5" s="41" customFormat="1" ht="21">
      <c r="A38" s="42">
        <v>16</v>
      </c>
      <c r="B38" s="52"/>
      <c r="C38" s="53"/>
      <c r="D38" s="47"/>
      <c r="E38" s="66"/>
    </row>
    <row r="39" spans="1:5" s="41" customFormat="1" ht="21">
      <c r="A39" s="42">
        <v>17</v>
      </c>
      <c r="B39" s="52"/>
      <c r="C39" s="53"/>
      <c r="D39" s="47"/>
      <c r="E39" s="66"/>
    </row>
    <row r="40" spans="1:5" s="41" customFormat="1" ht="21">
      <c r="A40" s="42">
        <v>18</v>
      </c>
      <c r="B40" s="59"/>
      <c r="C40" s="60"/>
      <c r="D40" s="60"/>
      <c r="E40" s="87"/>
    </row>
  </sheetData>
  <sheetProtection/>
  <mergeCells count="2">
    <mergeCell ref="A1:D2"/>
    <mergeCell ref="A20:D21"/>
  </mergeCells>
  <dataValidations count="1">
    <dataValidation type="list" allowBlank="1" showErrorMessage="1" sqref="D13:D14 D6:D7 D9:D11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96</v>
      </c>
      <c r="B1" s="197"/>
      <c r="C1" s="197"/>
      <c r="D1" s="197"/>
    </row>
    <row r="2" spans="1:4" s="41" customFormat="1" ht="18.75" customHeight="1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4" s="41" customFormat="1" ht="18.75">
      <c r="A4" s="42">
        <v>1</v>
      </c>
      <c r="B4" s="90">
        <v>170</v>
      </c>
      <c r="C4" s="55" t="s">
        <v>290</v>
      </c>
      <c r="D4" s="55" t="s">
        <v>257</v>
      </c>
    </row>
    <row r="5" spans="1:4" s="41" customFormat="1" ht="18.75">
      <c r="A5" s="42">
        <v>2</v>
      </c>
      <c r="B5" s="109">
        <v>77</v>
      </c>
      <c r="C5" s="110" t="s">
        <v>159</v>
      </c>
      <c r="D5" s="110" t="s">
        <v>168</v>
      </c>
    </row>
    <row r="6" spans="1:4" s="41" customFormat="1" ht="18.75">
      <c r="A6" s="42">
        <v>3</v>
      </c>
      <c r="B6" s="58">
        <v>87</v>
      </c>
      <c r="C6" s="47" t="s">
        <v>171</v>
      </c>
      <c r="D6" s="41" t="s">
        <v>168</v>
      </c>
    </row>
    <row r="7" spans="1:4" s="41" customFormat="1" ht="18.75">
      <c r="A7" s="42">
        <v>4</v>
      </c>
      <c r="B7" s="90">
        <v>206</v>
      </c>
      <c r="C7" s="166" t="s">
        <v>317</v>
      </c>
      <c r="D7" s="166" t="s">
        <v>168</v>
      </c>
    </row>
    <row r="8" spans="1:4" s="41" customFormat="1" ht="18.75">
      <c r="A8" s="42">
        <v>5</v>
      </c>
      <c r="B8" s="46">
        <v>8</v>
      </c>
      <c r="C8" s="47" t="s">
        <v>12</v>
      </c>
      <c r="D8" s="47" t="s">
        <v>34</v>
      </c>
    </row>
    <row r="9" spans="1:4" s="41" customFormat="1" ht="18.75">
      <c r="A9" s="42">
        <v>6</v>
      </c>
      <c r="B9" s="46">
        <v>241</v>
      </c>
      <c r="C9" s="47" t="s">
        <v>10</v>
      </c>
      <c r="D9" s="47" t="s">
        <v>34</v>
      </c>
    </row>
    <row r="10" spans="1:4" s="41" customFormat="1" ht="18.75">
      <c r="A10" s="42">
        <v>7</v>
      </c>
      <c r="B10" s="46">
        <v>59</v>
      </c>
      <c r="C10" s="47" t="s">
        <v>135</v>
      </c>
      <c r="D10" s="47" t="s">
        <v>34</v>
      </c>
    </row>
    <row r="11" spans="1:4" s="41" customFormat="1" ht="18.75">
      <c r="A11" s="42">
        <v>8</v>
      </c>
      <c r="B11" s="46">
        <v>61</v>
      </c>
      <c r="C11" s="47" t="s">
        <v>137</v>
      </c>
      <c r="D11" s="47" t="s">
        <v>34</v>
      </c>
    </row>
    <row r="12" spans="1:4" s="41" customFormat="1" ht="18.75">
      <c r="A12" s="42">
        <v>9</v>
      </c>
      <c r="B12" s="90">
        <v>191</v>
      </c>
      <c r="C12" s="55" t="s">
        <v>291</v>
      </c>
      <c r="D12" s="55" t="s">
        <v>34</v>
      </c>
    </row>
    <row r="13" spans="1:4" s="41" customFormat="1" ht="18.75">
      <c r="A13" s="42">
        <v>10</v>
      </c>
      <c r="B13" s="50">
        <v>240</v>
      </c>
      <c r="C13" s="51" t="s">
        <v>341</v>
      </c>
      <c r="D13" s="47" t="s">
        <v>34</v>
      </c>
    </row>
    <row r="14" spans="1:4" s="41" customFormat="1" ht="18.75">
      <c r="A14" s="42">
        <v>11</v>
      </c>
      <c r="B14" s="50"/>
      <c r="C14" s="51"/>
      <c r="D14" s="47"/>
    </row>
    <row r="15" spans="1:4" s="41" customFormat="1" ht="18.75">
      <c r="A15" s="42">
        <v>12</v>
      </c>
      <c r="B15" s="52"/>
      <c r="C15" s="53"/>
      <c r="D15" s="47"/>
    </row>
    <row r="16" spans="1:4" s="41" customFormat="1" ht="18.75">
      <c r="A16" s="42">
        <v>13</v>
      </c>
      <c r="B16" s="52"/>
      <c r="C16" s="53"/>
      <c r="D16" s="47"/>
    </row>
    <row r="17" spans="1:3" s="41" customFormat="1" ht="18.75">
      <c r="A17" s="42">
        <v>14</v>
      </c>
      <c r="B17" s="54"/>
      <c r="C17" s="55"/>
    </row>
    <row r="18" spans="1:3" s="41" customFormat="1" ht="18.75">
      <c r="A18" s="42">
        <v>15</v>
      </c>
      <c r="B18" s="54"/>
      <c r="C18" s="55"/>
    </row>
    <row r="19" spans="1:2" s="41" customFormat="1" ht="18.75">
      <c r="A19" s="42">
        <v>16</v>
      </c>
      <c r="B19" s="58"/>
    </row>
    <row r="20" spans="1:4" s="41" customFormat="1" ht="18.75" customHeight="1">
      <c r="A20" s="197" t="s">
        <v>97</v>
      </c>
      <c r="B20" s="197"/>
      <c r="C20" s="197"/>
      <c r="D20" s="197"/>
    </row>
    <row r="21" spans="1:4" s="41" customFormat="1" ht="18.75">
      <c r="A21" s="197"/>
      <c r="B21" s="197"/>
      <c r="C21" s="197"/>
      <c r="D21" s="197"/>
    </row>
    <row r="22" spans="1:4" s="41" customFormat="1" ht="21">
      <c r="A22" s="42"/>
      <c r="B22" s="56" t="s">
        <v>0</v>
      </c>
      <c r="C22" s="68" t="s">
        <v>13</v>
      </c>
      <c r="D22" s="68" t="s">
        <v>1</v>
      </c>
    </row>
    <row r="23" spans="1:4" s="41" customFormat="1" ht="18.75">
      <c r="A23" s="42">
        <v>1</v>
      </c>
      <c r="B23" s="58">
        <v>237</v>
      </c>
      <c r="C23" s="41" t="s">
        <v>338</v>
      </c>
      <c r="D23" s="41" t="s">
        <v>257</v>
      </c>
    </row>
    <row r="24" spans="1:4" s="41" customFormat="1" ht="18.75">
      <c r="A24" s="42">
        <v>2</v>
      </c>
      <c r="B24" s="46">
        <v>70</v>
      </c>
      <c r="C24" s="89" t="s">
        <v>150</v>
      </c>
      <c r="D24" s="102" t="s">
        <v>35</v>
      </c>
    </row>
    <row r="25" spans="1:4" s="41" customFormat="1" ht="18.75">
      <c r="A25" s="42">
        <v>3</v>
      </c>
      <c r="B25" s="90">
        <v>215</v>
      </c>
      <c r="C25" s="136" t="s">
        <v>292</v>
      </c>
      <c r="D25" s="55" t="s">
        <v>35</v>
      </c>
    </row>
    <row r="26" spans="1:4" s="41" customFormat="1" ht="18.75">
      <c r="A26" s="42">
        <v>4</v>
      </c>
      <c r="B26" s="90">
        <v>218</v>
      </c>
      <c r="C26" s="55" t="s">
        <v>345</v>
      </c>
      <c r="D26" s="55" t="s">
        <v>35</v>
      </c>
    </row>
    <row r="27" spans="1:4" s="41" customFormat="1" ht="18.75">
      <c r="A27" s="42">
        <v>5</v>
      </c>
      <c r="B27" s="90">
        <v>219</v>
      </c>
      <c r="C27" s="136" t="s">
        <v>293</v>
      </c>
      <c r="D27" s="55" t="s">
        <v>35</v>
      </c>
    </row>
    <row r="28" spans="1:4" s="41" customFormat="1" ht="18.75">
      <c r="A28" s="42">
        <v>6</v>
      </c>
      <c r="B28" s="90">
        <v>220</v>
      </c>
      <c r="C28" s="55" t="s">
        <v>294</v>
      </c>
      <c r="D28" s="55" t="s">
        <v>35</v>
      </c>
    </row>
    <row r="29" spans="1:4" s="41" customFormat="1" ht="18.75">
      <c r="A29" s="42">
        <v>7</v>
      </c>
      <c r="B29" s="109">
        <v>76</v>
      </c>
      <c r="C29" s="110" t="s">
        <v>158</v>
      </c>
      <c r="D29" s="110" t="s">
        <v>168</v>
      </c>
    </row>
    <row r="30" spans="1:4" s="41" customFormat="1" ht="18.75">
      <c r="A30" s="42">
        <v>8</v>
      </c>
      <c r="B30" s="109">
        <v>95</v>
      </c>
      <c r="C30" s="110" t="s">
        <v>180</v>
      </c>
      <c r="D30" s="110" t="s">
        <v>168</v>
      </c>
    </row>
    <row r="31" spans="1:4" s="41" customFormat="1" ht="18.75">
      <c r="A31" s="42">
        <v>9</v>
      </c>
      <c r="B31" s="109">
        <v>99</v>
      </c>
      <c r="C31" s="110" t="s">
        <v>185</v>
      </c>
      <c r="D31" s="110" t="s">
        <v>168</v>
      </c>
    </row>
    <row r="32" spans="1:4" s="41" customFormat="1" ht="18.75">
      <c r="A32" s="42">
        <v>10</v>
      </c>
      <c r="B32" s="109">
        <v>105</v>
      </c>
      <c r="C32" s="110" t="s">
        <v>191</v>
      </c>
      <c r="D32" s="110" t="s">
        <v>168</v>
      </c>
    </row>
    <row r="33" spans="1:4" s="41" customFormat="1" ht="18.75">
      <c r="A33" s="42">
        <v>11</v>
      </c>
      <c r="B33" s="92">
        <v>109</v>
      </c>
      <c r="C33" s="120" t="s">
        <v>216</v>
      </c>
      <c r="D33" s="120" t="s">
        <v>168</v>
      </c>
    </row>
    <row r="34" spans="1:4" s="41" customFormat="1" ht="18.75">
      <c r="A34" s="42">
        <v>12</v>
      </c>
      <c r="B34" s="46">
        <v>46</v>
      </c>
      <c r="C34" s="89" t="s">
        <v>119</v>
      </c>
      <c r="D34" s="47" t="s">
        <v>34</v>
      </c>
    </row>
    <row r="35" spans="1:4" s="41" customFormat="1" ht="18.75">
      <c r="A35" s="42">
        <v>13</v>
      </c>
      <c r="B35" s="46">
        <v>67</v>
      </c>
      <c r="C35" s="89" t="s">
        <v>147</v>
      </c>
      <c r="D35" s="102" t="s">
        <v>34</v>
      </c>
    </row>
    <row r="36" spans="1:4" s="41" customFormat="1" ht="18.75">
      <c r="A36" s="42">
        <v>14</v>
      </c>
      <c r="B36" s="109">
        <v>222</v>
      </c>
      <c r="C36" s="110" t="s">
        <v>165</v>
      </c>
      <c r="D36" s="110" t="s">
        <v>30</v>
      </c>
    </row>
    <row r="37" spans="1:4" s="41" customFormat="1" ht="18.75">
      <c r="A37" s="42">
        <v>15</v>
      </c>
      <c r="B37" s="109"/>
      <c r="C37" s="110"/>
      <c r="D37" s="110"/>
    </row>
    <row r="38" spans="1:4" s="41" customFormat="1" ht="18.75">
      <c r="A38" s="42">
        <v>16</v>
      </c>
      <c r="B38" s="52"/>
      <c r="C38" s="53"/>
      <c r="D38" s="47"/>
    </row>
    <row r="39" spans="1:4" s="41" customFormat="1" ht="18.75">
      <c r="A39" s="42">
        <v>17</v>
      </c>
      <c r="B39" s="52"/>
      <c r="C39" s="53"/>
      <c r="D39" s="47"/>
    </row>
  </sheetData>
  <sheetProtection/>
  <mergeCells count="2">
    <mergeCell ref="A1:D2"/>
    <mergeCell ref="A20:D21"/>
  </mergeCells>
  <dataValidations count="1">
    <dataValidation type="list" allowBlank="1" showErrorMessage="1" sqref="D24 D10:D11 D4:D8 D13:D14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zoomScalePageLayoutView="0" workbookViewId="0" topLeftCell="A10">
      <selection activeCell="B24" sqref="B24"/>
    </sheetView>
  </sheetViews>
  <sheetFormatPr defaultColWidth="9.140625" defaultRowHeight="12.75"/>
  <cols>
    <col min="1" max="1" width="9.140625" style="57" customWidth="1"/>
    <col min="2" max="2" width="18.57421875" style="62" customWidth="1"/>
    <col min="3" max="3" width="49.7109375" style="48" customWidth="1"/>
    <col min="4" max="4" width="18.28125" style="48" customWidth="1"/>
    <col min="5" max="16384" width="9.140625" style="48" customWidth="1"/>
  </cols>
  <sheetData>
    <row r="1" spans="1:4" s="40" customFormat="1" ht="21" customHeight="1">
      <c r="A1" s="197" t="s">
        <v>98</v>
      </c>
      <c r="B1" s="197"/>
      <c r="C1" s="197"/>
      <c r="D1" s="197"/>
    </row>
    <row r="2" spans="1:4" s="41" customFormat="1" ht="18.75" customHeight="1">
      <c r="A2" s="197"/>
      <c r="B2" s="197"/>
      <c r="C2" s="197"/>
      <c r="D2" s="197"/>
    </row>
    <row r="3" spans="1:4" s="41" customFormat="1" ht="21">
      <c r="A3" s="42"/>
      <c r="B3" s="43" t="s">
        <v>0</v>
      </c>
      <c r="C3" s="44" t="s">
        <v>13</v>
      </c>
      <c r="D3" s="45" t="s">
        <v>1</v>
      </c>
    </row>
    <row r="4" spans="1:5" s="41" customFormat="1" ht="18.75">
      <c r="A4" s="42">
        <v>1</v>
      </c>
      <c r="B4" s="90">
        <v>196</v>
      </c>
      <c r="C4" s="55" t="s">
        <v>300</v>
      </c>
      <c r="D4" s="55" t="s">
        <v>257</v>
      </c>
      <c r="E4" s="48"/>
    </row>
    <row r="5" spans="1:5" s="41" customFormat="1" ht="18.75">
      <c r="A5" s="42">
        <v>2</v>
      </c>
      <c r="B5" s="90">
        <v>197</v>
      </c>
      <c r="C5" s="55" t="s">
        <v>301</v>
      </c>
      <c r="D5" s="55" t="s">
        <v>257</v>
      </c>
      <c r="E5" s="48"/>
    </row>
    <row r="6" spans="1:5" s="41" customFormat="1" ht="18.75">
      <c r="A6" s="42">
        <v>3</v>
      </c>
      <c r="B6" s="127">
        <v>150</v>
      </c>
      <c r="C6" s="128" t="s">
        <v>252</v>
      </c>
      <c r="D6" s="128" t="s">
        <v>168</v>
      </c>
      <c r="E6" s="48"/>
    </row>
    <row r="7" spans="1:5" s="41" customFormat="1" ht="18.75">
      <c r="A7" s="42">
        <v>4</v>
      </c>
      <c r="B7" s="46">
        <v>86</v>
      </c>
      <c r="C7" s="47" t="s">
        <v>172</v>
      </c>
      <c r="D7" s="47" t="s">
        <v>34</v>
      </c>
      <c r="E7" s="48"/>
    </row>
    <row r="8" spans="1:5" s="41" customFormat="1" ht="18.75">
      <c r="A8" s="42">
        <v>5</v>
      </c>
      <c r="B8" s="46">
        <v>129</v>
      </c>
      <c r="C8" s="47" t="s">
        <v>223</v>
      </c>
      <c r="D8" s="47" t="s">
        <v>34</v>
      </c>
      <c r="E8" s="48"/>
    </row>
    <row r="9" spans="1:5" s="41" customFormat="1" ht="18.75">
      <c r="A9" s="42">
        <v>6</v>
      </c>
      <c r="B9" s="46">
        <v>3</v>
      </c>
      <c r="C9" s="89" t="s">
        <v>101</v>
      </c>
      <c r="D9" s="47" t="s">
        <v>30</v>
      </c>
      <c r="E9" s="48"/>
    </row>
    <row r="10" spans="1:5" s="41" customFormat="1" ht="18.75">
      <c r="A10" s="42">
        <v>7</v>
      </c>
      <c r="B10" s="46">
        <v>6</v>
      </c>
      <c r="C10" s="89" t="s">
        <v>100</v>
      </c>
      <c r="D10" s="47" t="s">
        <v>30</v>
      </c>
      <c r="E10" s="48"/>
    </row>
    <row r="11" spans="1:5" s="41" customFormat="1" ht="18.75">
      <c r="A11" s="42">
        <v>8</v>
      </c>
      <c r="B11" s="92">
        <v>117</v>
      </c>
      <c r="C11" s="123" t="s">
        <v>218</v>
      </c>
      <c r="D11" s="123" t="s">
        <v>30</v>
      </c>
      <c r="E11" s="48"/>
    </row>
    <row r="12" spans="1:5" s="41" customFormat="1" ht="18.75">
      <c r="A12" s="42">
        <v>9</v>
      </c>
      <c r="B12" s="92">
        <v>118</v>
      </c>
      <c r="C12" s="123" t="s">
        <v>219</v>
      </c>
      <c r="D12" s="123" t="s">
        <v>30</v>
      </c>
      <c r="E12" s="49"/>
    </row>
    <row r="13" spans="1:5" s="41" customFormat="1" ht="18.75">
      <c r="A13" s="42">
        <v>10</v>
      </c>
      <c r="B13" s="92">
        <v>119</v>
      </c>
      <c r="C13" s="123" t="s">
        <v>220</v>
      </c>
      <c r="D13" s="123" t="s">
        <v>30</v>
      </c>
      <c r="E13" s="49"/>
    </row>
    <row r="14" spans="1:5" s="41" customFormat="1" ht="18.75">
      <c r="A14" s="42">
        <v>11</v>
      </c>
      <c r="B14" s="50"/>
      <c r="C14" s="51"/>
      <c r="D14" s="47"/>
      <c r="E14" s="49"/>
    </row>
    <row r="15" spans="1:4" s="41" customFormat="1" ht="18.75">
      <c r="A15" s="42">
        <v>12</v>
      </c>
      <c r="B15" s="52"/>
      <c r="C15" s="53"/>
      <c r="D15" s="47"/>
    </row>
    <row r="16" spans="1:4" s="41" customFormat="1" ht="18.75">
      <c r="A16" s="42">
        <v>13</v>
      </c>
      <c r="B16" s="52"/>
      <c r="C16" s="53"/>
      <c r="D16" s="47"/>
    </row>
    <row r="17" spans="1:3" s="41" customFormat="1" ht="18.75">
      <c r="A17" s="42">
        <v>14</v>
      </c>
      <c r="B17" s="54"/>
      <c r="C17" s="55"/>
    </row>
    <row r="18" spans="1:3" s="41" customFormat="1" ht="18.75">
      <c r="A18" s="42">
        <v>15</v>
      </c>
      <c r="B18" s="54"/>
      <c r="C18" s="55"/>
    </row>
    <row r="19" spans="1:2" s="41" customFormat="1" ht="18.75">
      <c r="A19" s="42">
        <v>16</v>
      </c>
      <c r="B19" s="58"/>
    </row>
    <row r="20" spans="1:4" s="41" customFormat="1" ht="18.75" customHeight="1">
      <c r="A20" s="197" t="s">
        <v>99</v>
      </c>
      <c r="B20" s="197"/>
      <c r="C20" s="197"/>
      <c r="D20" s="197"/>
    </row>
    <row r="21" spans="1:4" s="41" customFormat="1" ht="18.75">
      <c r="A21" s="197"/>
      <c r="B21" s="197"/>
      <c r="C21" s="197"/>
      <c r="D21" s="197"/>
    </row>
    <row r="22" spans="1:4" s="41" customFormat="1" ht="21">
      <c r="A22" s="42"/>
      <c r="B22" s="56" t="s">
        <v>0</v>
      </c>
      <c r="C22" s="68" t="s">
        <v>13</v>
      </c>
      <c r="D22" s="68" t="s">
        <v>1</v>
      </c>
    </row>
    <row r="23" spans="1:5" s="41" customFormat="1" ht="18.75">
      <c r="A23" s="42">
        <v>1</v>
      </c>
      <c r="B23" s="46">
        <v>252</v>
      </c>
      <c r="C23" s="89" t="s">
        <v>130</v>
      </c>
      <c r="D23" s="47" t="s">
        <v>35</v>
      </c>
      <c r="E23" s="48"/>
    </row>
    <row r="24" spans="1:5" s="41" customFormat="1" ht="18.75">
      <c r="A24" s="42">
        <v>2</v>
      </c>
      <c r="B24" s="114">
        <v>81</v>
      </c>
      <c r="C24" s="99" t="s">
        <v>169</v>
      </c>
      <c r="D24" s="99" t="s">
        <v>168</v>
      </c>
      <c r="E24" s="48"/>
    </row>
    <row r="25" spans="1:5" s="41" customFormat="1" ht="18.75">
      <c r="A25" s="42">
        <v>3</v>
      </c>
      <c r="B25" s="114">
        <v>107</v>
      </c>
      <c r="C25" s="99" t="s">
        <v>195</v>
      </c>
      <c r="D25" s="99" t="s">
        <v>168</v>
      </c>
      <c r="E25" s="48"/>
    </row>
    <row r="26" spans="1:5" s="41" customFormat="1" ht="18.75">
      <c r="A26" s="42">
        <v>4</v>
      </c>
      <c r="B26" s="127">
        <v>148</v>
      </c>
      <c r="C26" s="128" t="s">
        <v>251</v>
      </c>
      <c r="D26" s="128" t="s">
        <v>168</v>
      </c>
      <c r="E26" s="48"/>
    </row>
    <row r="27" spans="1:5" s="41" customFormat="1" ht="18.75">
      <c r="A27" s="42">
        <v>5</v>
      </c>
      <c r="B27" s="46">
        <v>45</v>
      </c>
      <c r="C27" s="89" t="s">
        <v>122</v>
      </c>
      <c r="D27" s="47" t="s">
        <v>34</v>
      </c>
      <c r="E27" s="48"/>
    </row>
    <row r="28" spans="1:5" s="41" customFormat="1" ht="18.75">
      <c r="A28" s="42">
        <v>6</v>
      </c>
      <c r="B28" s="90">
        <v>189</v>
      </c>
      <c r="C28" s="55" t="s">
        <v>299</v>
      </c>
      <c r="D28" s="55" t="s">
        <v>34</v>
      </c>
      <c r="E28" s="48"/>
    </row>
    <row r="29" spans="1:5" s="41" customFormat="1" ht="18.75">
      <c r="A29" s="42">
        <v>7</v>
      </c>
      <c r="B29" s="46">
        <v>55</v>
      </c>
      <c r="C29" s="47" t="s">
        <v>102</v>
      </c>
      <c r="D29" s="47" t="s">
        <v>30</v>
      </c>
      <c r="E29" s="48"/>
    </row>
    <row r="30" spans="1:5" s="41" customFormat="1" ht="18.75">
      <c r="A30" s="42">
        <v>8</v>
      </c>
      <c r="B30" s="114">
        <v>93</v>
      </c>
      <c r="C30" s="99" t="s">
        <v>182</v>
      </c>
      <c r="D30" s="99" t="s">
        <v>30</v>
      </c>
      <c r="E30" s="48"/>
    </row>
    <row r="31" spans="1:5" s="41" customFormat="1" ht="18.75">
      <c r="A31" s="42">
        <v>9</v>
      </c>
      <c r="B31" s="92">
        <v>124</v>
      </c>
      <c r="C31" s="123" t="s">
        <v>221</v>
      </c>
      <c r="D31" s="123" t="s">
        <v>30</v>
      </c>
      <c r="E31" s="48"/>
    </row>
    <row r="32" spans="1:5" s="41" customFormat="1" ht="18.75">
      <c r="A32" s="42">
        <v>10</v>
      </c>
      <c r="B32" s="90">
        <v>167</v>
      </c>
      <c r="C32" s="89" t="s">
        <v>142</v>
      </c>
      <c r="D32" s="102" t="s">
        <v>30</v>
      </c>
      <c r="E32" s="48"/>
    </row>
    <row r="33" spans="1:5" s="41" customFormat="1" ht="18.75">
      <c r="A33" s="42">
        <v>11</v>
      </c>
      <c r="E33" s="48"/>
    </row>
    <row r="34" spans="1:5" s="41" customFormat="1" ht="18.75">
      <c r="A34" s="42">
        <v>12</v>
      </c>
      <c r="B34" s="46"/>
      <c r="C34" s="47"/>
      <c r="D34" s="47"/>
      <c r="E34" s="49"/>
    </row>
  </sheetData>
  <sheetProtection/>
  <mergeCells count="2">
    <mergeCell ref="A1:D2"/>
    <mergeCell ref="A20:D21"/>
  </mergeCells>
  <dataValidations count="1">
    <dataValidation type="list" allowBlank="1" showErrorMessage="1" sqref="D13:D14 D4:D11">
      <formula1>Clubs</formula1>
      <formula2>0</formula2>
    </dataValidation>
  </dataValidations>
  <printOptions gridLines="1"/>
  <pageMargins left="0.6299212598425197" right="0" top="0.3937007874015748" bottom="0.3937007874015748" header="0.15748031496062992" footer="0.15748031496062992"/>
  <pageSetup horizontalDpi="300" verticalDpi="300" orientation="portrait" paperSize="9" r:id="rId1"/>
  <headerFooter alignWithMargins="0">
    <oddHeader xml:space="preserve">&amp;R&amp;"Arial,Bold"Date: ____/____/201  </oddHeader>
    <oddFooter>&amp;R&amp;"Arial,Bold"McGrady Financial Services Junior XC Series 2013-2014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Martina</cp:lastModifiedBy>
  <cp:lastPrinted>2013-11-30T19:28:05Z</cp:lastPrinted>
  <dcterms:created xsi:type="dcterms:W3CDTF">2011-09-29T16:59:47Z</dcterms:created>
  <dcterms:modified xsi:type="dcterms:W3CDTF">2013-12-07T19:22:54Z</dcterms:modified>
  <cp:category/>
  <cp:version/>
  <cp:contentType/>
  <cp:contentStatus/>
</cp:coreProperties>
</file>